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borgartun35.sharepoint.com/sites/vi/malefnastarf/Málefnastarf/Staðreyndir/260522 Einkunnir og nemendur/"/>
    </mc:Choice>
  </mc:AlternateContent>
  <xr:revisionPtr revIDLastSave="290" documentId="11_36B54143B1D1091582CE00E0F588174680816A46" xr6:coauthVersionLast="47" xr6:coauthVersionMax="47" xr10:uidLastSave="{DD6FF33E-160F-4581-9DFF-84B4023D576D}"/>
  <bookViews>
    <workbookView xWindow="-110" yWindow="-110" windowWidth="38620" windowHeight="21100" xr2:uid="{00000000-000D-0000-FFFF-FFFF00000000}"/>
  </bookViews>
  <sheets>
    <sheet name="Mynd 1" sheetId="3" r:id="rId1"/>
    <sheet name="Mynd 2" sheetId="2" r:id="rId2"/>
    <sheet name="Hrá gögn" sheetId="1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5" i="3" l="1" a="1"/>
  <c r="AF5" i="3" s="1"/>
  <c r="T135" i="3"/>
  <c r="T26" i="3"/>
  <c r="U102" i="3"/>
  <c r="T102" i="3"/>
  <c r="T7" i="3"/>
  <c r="U139" i="3"/>
  <c r="T139" i="3"/>
  <c r="S6" i="3" a="1"/>
  <c r="S6" i="3" s="1"/>
  <c r="U6" i="3" s="1"/>
  <c r="C48" i="2" a="1"/>
  <c r="C48" i="2" s="1"/>
  <c r="C42" i="2" a="1"/>
  <c r="C42" i="2" s="1"/>
  <c r="C39" i="2" a="1"/>
  <c r="C39" i="2" s="1"/>
  <c r="C32" i="2" a="1"/>
  <c r="C32" i="2" s="1"/>
  <c r="C20" i="2" a="1"/>
  <c r="C20" i="2" s="1"/>
  <c r="C15" i="2" a="1"/>
  <c r="C15" i="2" s="1"/>
  <c r="T114" i="3" l="1"/>
  <c r="T16" i="3"/>
  <c r="U47" i="3"/>
  <c r="T113" i="3"/>
  <c r="T136" i="3"/>
  <c r="T122" i="3"/>
  <c r="T108" i="3"/>
  <c r="T94" i="3"/>
  <c r="T80" i="3"/>
  <c r="T66" i="3"/>
  <c r="T52" i="3"/>
  <c r="T38" i="3"/>
  <c r="T24" i="3"/>
  <c r="T10" i="3"/>
  <c r="U125" i="3"/>
  <c r="U111" i="3"/>
  <c r="U97" i="3"/>
  <c r="U83" i="3"/>
  <c r="U69" i="3"/>
  <c r="U55" i="3"/>
  <c r="U41" i="3"/>
  <c r="U27" i="3"/>
  <c r="U13" i="3"/>
  <c r="T128" i="3"/>
  <c r="T44" i="3"/>
  <c r="U103" i="3"/>
  <c r="U19" i="3"/>
  <c r="T99" i="3"/>
  <c r="T43" i="3"/>
  <c r="U116" i="3"/>
  <c r="U46" i="3"/>
  <c r="T140" i="3"/>
  <c r="T56" i="3"/>
  <c r="U129" i="3"/>
  <c r="U59" i="3"/>
  <c r="T69" i="3"/>
  <c r="U142" i="3"/>
  <c r="U58" i="3"/>
  <c r="T110" i="3"/>
  <c r="T40" i="3"/>
  <c r="U113" i="3"/>
  <c r="U43" i="3"/>
  <c r="T95" i="3"/>
  <c r="T11" i="3"/>
  <c r="U84" i="3"/>
  <c r="U14" i="3"/>
  <c r="T107" i="3"/>
  <c r="T51" i="3"/>
  <c r="U138" i="3"/>
  <c r="U82" i="3"/>
  <c r="T148" i="3"/>
  <c r="T134" i="3"/>
  <c r="T120" i="3"/>
  <c r="T106" i="3"/>
  <c r="T92" i="3"/>
  <c r="T78" i="3"/>
  <c r="T64" i="3"/>
  <c r="T50" i="3"/>
  <c r="T36" i="3"/>
  <c r="T22" i="3"/>
  <c r="T8" i="3"/>
  <c r="U137" i="3"/>
  <c r="U123" i="3"/>
  <c r="U109" i="3"/>
  <c r="U95" i="3"/>
  <c r="U81" i="3"/>
  <c r="U67" i="3"/>
  <c r="U53" i="3"/>
  <c r="U39" i="3"/>
  <c r="U25" i="3"/>
  <c r="U11" i="3"/>
  <c r="T142" i="3"/>
  <c r="T58" i="3"/>
  <c r="U131" i="3"/>
  <c r="U75" i="3"/>
  <c r="T71" i="3"/>
  <c r="U144" i="3"/>
  <c r="U74" i="3"/>
  <c r="T98" i="3"/>
  <c r="T42" i="3"/>
  <c r="U115" i="3"/>
  <c r="U45" i="3"/>
  <c r="T125" i="3"/>
  <c r="T55" i="3"/>
  <c r="U128" i="3"/>
  <c r="U72" i="3"/>
  <c r="T96" i="3"/>
  <c r="T12" i="3"/>
  <c r="U85" i="3"/>
  <c r="U15" i="3"/>
  <c r="T123" i="3"/>
  <c r="T53" i="3"/>
  <c r="U126" i="3"/>
  <c r="U70" i="3"/>
  <c r="T6" i="3"/>
  <c r="T79" i="3"/>
  <c r="T9" i="3"/>
  <c r="U96" i="3"/>
  <c r="U54" i="3"/>
  <c r="U12" i="3"/>
  <c r="T147" i="3"/>
  <c r="T133" i="3"/>
  <c r="T119" i="3"/>
  <c r="T105" i="3"/>
  <c r="T91" i="3"/>
  <c r="T77" i="3"/>
  <c r="T63" i="3"/>
  <c r="T49" i="3"/>
  <c r="T35" i="3"/>
  <c r="T21" i="3"/>
  <c r="U136" i="3"/>
  <c r="U122" i="3"/>
  <c r="U108" i="3"/>
  <c r="U94" i="3"/>
  <c r="U80" i="3"/>
  <c r="U66" i="3"/>
  <c r="U52" i="3"/>
  <c r="U38" i="3"/>
  <c r="U24" i="3"/>
  <c r="U10" i="3"/>
  <c r="T86" i="3"/>
  <c r="U145" i="3"/>
  <c r="U61" i="3"/>
  <c r="T85" i="3"/>
  <c r="T15" i="3"/>
  <c r="U18" i="3"/>
  <c r="T126" i="3"/>
  <c r="T70" i="3"/>
  <c r="U143" i="3"/>
  <c r="U73" i="3"/>
  <c r="T83" i="3"/>
  <c r="T13" i="3"/>
  <c r="U86" i="3"/>
  <c r="U16" i="3"/>
  <c r="T124" i="3"/>
  <c r="T54" i="3"/>
  <c r="U127" i="3"/>
  <c r="U57" i="3"/>
  <c r="T81" i="3"/>
  <c r="T25" i="3"/>
  <c r="U98" i="3"/>
  <c r="U42" i="3"/>
  <c r="T93" i="3"/>
  <c r="T23" i="3"/>
  <c r="U124" i="3"/>
  <c r="U68" i="3"/>
  <c r="U40" i="3"/>
  <c r="T146" i="3"/>
  <c r="T132" i="3"/>
  <c r="T118" i="3"/>
  <c r="T104" i="3"/>
  <c r="T90" i="3"/>
  <c r="T76" i="3"/>
  <c r="T62" i="3"/>
  <c r="T48" i="3"/>
  <c r="T34" i="3"/>
  <c r="T20" i="3"/>
  <c r="U121" i="3"/>
  <c r="U107" i="3"/>
  <c r="U93" i="3"/>
  <c r="U79" i="3"/>
  <c r="U65" i="3"/>
  <c r="U51" i="3"/>
  <c r="U37" i="3"/>
  <c r="U23" i="3"/>
  <c r="U9" i="3"/>
  <c r="T72" i="3"/>
  <c r="U117" i="3"/>
  <c r="U33" i="3"/>
  <c r="T141" i="3"/>
  <c r="T57" i="3"/>
  <c r="U130" i="3"/>
  <c r="U60" i="3"/>
  <c r="T112" i="3"/>
  <c r="T14" i="3"/>
  <c r="U87" i="3"/>
  <c r="U17" i="3"/>
  <c r="T97" i="3"/>
  <c r="T41" i="3"/>
  <c r="U114" i="3"/>
  <c r="U44" i="3"/>
  <c r="T138" i="3"/>
  <c r="T68" i="3"/>
  <c r="U141" i="3"/>
  <c r="U71" i="3"/>
  <c r="T109" i="3"/>
  <c r="T39" i="3"/>
  <c r="U112" i="3"/>
  <c r="U28" i="3"/>
  <c r="T121" i="3"/>
  <c r="T37" i="3"/>
  <c r="U110" i="3"/>
  <c r="T145" i="3"/>
  <c r="T131" i="3"/>
  <c r="T117" i="3"/>
  <c r="T103" i="3"/>
  <c r="T89" i="3"/>
  <c r="T75" i="3"/>
  <c r="T61" i="3"/>
  <c r="T47" i="3"/>
  <c r="T33" i="3"/>
  <c r="T19" i="3"/>
  <c r="U148" i="3"/>
  <c r="U134" i="3"/>
  <c r="U120" i="3"/>
  <c r="U106" i="3"/>
  <c r="U92" i="3"/>
  <c r="U78" i="3"/>
  <c r="U64" i="3"/>
  <c r="U50" i="3"/>
  <c r="U36" i="3"/>
  <c r="U22" i="3"/>
  <c r="U8" i="3"/>
  <c r="T32" i="3"/>
  <c r="T18" i="3"/>
  <c r="U147" i="3"/>
  <c r="U133" i="3"/>
  <c r="U119" i="3"/>
  <c r="U105" i="3"/>
  <c r="U91" i="3"/>
  <c r="U77" i="3"/>
  <c r="U63" i="3"/>
  <c r="U49" i="3"/>
  <c r="U35" i="3"/>
  <c r="U21" i="3"/>
  <c r="T100" i="3"/>
  <c r="T30" i="3"/>
  <c r="U89" i="3"/>
  <c r="T127" i="3"/>
  <c r="T29" i="3"/>
  <c r="U88" i="3"/>
  <c r="U32" i="3"/>
  <c r="T84" i="3"/>
  <c r="T28" i="3"/>
  <c r="U101" i="3"/>
  <c r="U31" i="3"/>
  <c r="T111" i="3"/>
  <c r="T27" i="3"/>
  <c r="U100" i="3"/>
  <c r="U30" i="3"/>
  <c r="T82" i="3"/>
  <c r="U99" i="3"/>
  <c r="U29" i="3"/>
  <c r="T137" i="3"/>
  <c r="T67" i="3"/>
  <c r="U140" i="3"/>
  <c r="U56" i="3"/>
  <c r="T65" i="3"/>
  <c r="T144" i="3"/>
  <c r="T130" i="3"/>
  <c r="T116" i="3"/>
  <c r="T88" i="3"/>
  <c r="T74" i="3"/>
  <c r="T60" i="3"/>
  <c r="T46" i="3"/>
  <c r="T143" i="3"/>
  <c r="T129" i="3"/>
  <c r="T115" i="3"/>
  <c r="T101" i="3"/>
  <c r="T87" i="3"/>
  <c r="T73" i="3"/>
  <c r="T59" i="3"/>
  <c r="T45" i="3"/>
  <c r="T31" i="3"/>
  <c r="T17" i="3"/>
  <c r="U146" i="3"/>
  <c r="U132" i="3"/>
  <c r="U118" i="3"/>
  <c r="U104" i="3"/>
  <c r="U90" i="3"/>
  <c r="U76" i="3"/>
  <c r="U62" i="3"/>
  <c r="U48" i="3"/>
  <c r="U34" i="3"/>
  <c r="U20" i="3"/>
  <c r="L5" i="2" a="1"/>
  <c r="L5" i="2" s="1"/>
  <c r="M5" i="2" a="1"/>
  <c r="M5" i="2" s="1"/>
  <c r="Y5" i="3" l="1" a="1"/>
  <c r="Y5" i="3" l="1"/>
  <c r="AC5" i="3" a="1"/>
  <c r="AC5" i="3" s="1"/>
  <c r="AG15" i="3" l="1"/>
  <c r="AG14" i="3"/>
  <c r="AG27" i="3"/>
  <c r="AG58" i="3"/>
  <c r="AG9" i="3"/>
  <c r="AG18" i="3"/>
  <c r="AG55" i="3"/>
  <c r="AG54" i="3"/>
  <c r="AG30" i="3"/>
  <c r="AG13" i="3"/>
  <c r="AG47" i="3"/>
  <c r="AG32" i="3"/>
  <c r="AG35" i="3"/>
  <c r="AG45" i="3"/>
  <c r="AG40" i="3"/>
  <c r="AG26" i="3"/>
  <c r="AG29" i="3"/>
  <c r="AG25" i="3"/>
  <c r="AG11" i="3"/>
  <c r="AG48" i="3"/>
  <c r="AG16" i="3"/>
  <c r="AG12" i="3"/>
  <c r="AG51" i="3"/>
  <c r="AG50" i="3"/>
  <c r="AG34" i="3"/>
  <c r="AG57" i="3"/>
  <c r="AG53" i="3"/>
  <c r="AG37" i="3"/>
  <c r="AG36" i="3"/>
  <c r="AG8" i="3"/>
  <c r="AG49" i="3"/>
  <c r="AG19" i="3"/>
  <c r="AG56" i="3"/>
  <c r="AG39" i="3"/>
  <c r="AG23" i="3"/>
  <c r="AG22" i="3"/>
  <c r="AG17" i="3"/>
  <c r="AG52" i="3"/>
  <c r="AG21" i="3"/>
  <c r="AG20" i="3"/>
  <c r="AG10" i="3"/>
  <c r="AG41" i="3"/>
  <c r="AG44" i="3"/>
  <c r="AG38" i="3"/>
  <c r="AG7" i="3"/>
  <c r="AG6" i="3"/>
  <c r="AG42" i="3"/>
  <c r="AG46" i="3"/>
  <c r="AG28" i="3"/>
  <c r="AG31" i="3"/>
  <c r="AG43" i="3"/>
  <c r="AG24" i="3"/>
  <c r="AG33" i="3"/>
  <c r="AG5" i="3"/>
  <c r="AI5" i="3" l="1" a="1"/>
  <c r="AI5" i="3" l="1"/>
  <c r="C4" i="3" s="1" a="1"/>
  <c r="C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<sst xmlns="http://schemas.openxmlformats.org/spreadsheetml/2006/main" count="915" uniqueCount="346">
  <si>
    <t>Framhaldsskóli</t>
  </si>
  <si>
    <t>Grunnskóli</t>
  </si>
  <si>
    <t>Meðaleinkunn í íslensku</t>
  </si>
  <si>
    <t>Meðaleinkunn í stærðfræði</t>
  </si>
  <si>
    <t>Meðaltal (ísl+stær)</t>
  </si>
  <si>
    <t>Vegin aðaleinkunn úr framh.</t>
  </si>
  <si>
    <t>Fjöldi nemenda</t>
  </si>
  <si>
    <t>Borgarholtsskóli</t>
  </si>
  <si>
    <t>Foldaskóli</t>
  </si>
  <si>
    <t>Varmárskóli</t>
  </si>
  <si>
    <t>Vættaskóli - Engi</t>
  </si>
  <si>
    <t>Fjölbrautaskóli Norðurlands Vestra</t>
  </si>
  <si>
    <t>Árskóli</t>
  </si>
  <si>
    <t>Fjölbrautaskóli Snæfellinga</t>
  </si>
  <si>
    <t>Grunnskóli Grundarfjarðar</t>
  </si>
  <si>
    <t>Grunnskóli Snæfellsbæjar</t>
  </si>
  <si>
    <t>Fjölbrautaskóli Suðurlands</t>
  </si>
  <si>
    <t>Flúðaskóli</t>
  </si>
  <si>
    <t>Grunnskólinn í Hveragerði</t>
  </si>
  <si>
    <t>Grunnskólinn í Þorlákshöfn</t>
  </si>
  <si>
    <t>Sunnulækjarskóli</t>
  </si>
  <si>
    <t>Vallaskóli</t>
  </si>
  <si>
    <t>Fjölbrautaskóli Suðurnesja</t>
  </si>
  <si>
    <t>Akurskóli</t>
  </si>
  <si>
    <t>Grunnskóli Grindavíkur</t>
  </si>
  <si>
    <t>Heiðarskóli - Reykjanesbæ</t>
  </si>
  <si>
    <t>Holtaskóli</t>
  </si>
  <si>
    <t>Háaleitisskóli - Reykjanesbæ</t>
  </si>
  <si>
    <t>Myllubakkaskóli</t>
  </si>
  <si>
    <t>Njarðvíkurskóli</t>
  </si>
  <si>
    <t>Sandgerðisskóli</t>
  </si>
  <si>
    <t>Fjölbrautaskóli Vesturlands</t>
  </si>
  <si>
    <t>Brekkubæjarskóli</t>
  </si>
  <si>
    <t>Grundaskóli</t>
  </si>
  <si>
    <t>Fjölbrautaskólinn í Breiðholti</t>
  </si>
  <si>
    <t>Hólabrekkuskóli</t>
  </si>
  <si>
    <t>Seljaskóli</t>
  </si>
  <si>
    <t>Fjölbrautaskólinn í Garðabæ</t>
  </si>
  <si>
    <t>Garðaskóli</t>
  </si>
  <si>
    <t>Kársnesskóli</t>
  </si>
  <si>
    <t>Salaskóli</t>
  </si>
  <si>
    <t>Smáraskóli</t>
  </si>
  <si>
    <t>Álfanesskóli</t>
  </si>
  <si>
    <t>Fjölbrautaskólinn við Ármúla</t>
  </si>
  <si>
    <t>Háaleitisskóli - Alftamýri</t>
  </si>
  <si>
    <t>Réttarholtsskóli</t>
  </si>
  <si>
    <t>Flensborgarskólinn í Hafnarfirði</t>
  </si>
  <si>
    <t>Hraunvallaskóli</t>
  </si>
  <si>
    <t>Hvaleyrarskóli</t>
  </si>
  <si>
    <t>Lækjarskóli</t>
  </si>
  <si>
    <t>Víðistaðaskóli</t>
  </si>
  <si>
    <t>Áslandsskóli</t>
  </si>
  <si>
    <t>Öldutúnsskóli</t>
  </si>
  <si>
    <t>Framhaldsskólinn á Húsavík</t>
  </si>
  <si>
    <t>Borgarhólsskóli</t>
  </si>
  <si>
    <t>Framhaldsskólinn á Laugum</t>
  </si>
  <si>
    <t>Hafralækjarskóli</t>
  </si>
  <si>
    <t>Framhaldsskólinn í A-Skaftafellssýslu</t>
  </si>
  <si>
    <t>Grunnskóli Hornafjarðar</t>
  </si>
  <si>
    <t>Framhaldsskólinn í Vestmannaeyjum</t>
  </si>
  <si>
    <t>Grunnskóli Vestmannaeyja</t>
  </si>
  <si>
    <t>Kvennaskólinn í Reykjavík</t>
  </si>
  <si>
    <t>Hagaskóli</t>
  </si>
  <si>
    <t>Hörðuvallaskóli</t>
  </si>
  <si>
    <t>Laugalækjarskóli</t>
  </si>
  <si>
    <t>Rimaskóli</t>
  </si>
  <si>
    <t>Víkurskóli</t>
  </si>
  <si>
    <t>Ölduselsskóli</t>
  </si>
  <si>
    <t>Menntaskóli Borgarfjarðar</t>
  </si>
  <si>
    <t>Grunnskólinn í Borgarnesi</t>
  </si>
  <si>
    <t>Menntaskóli í tónlist</t>
  </si>
  <si>
    <t>Menntaskólinn að Laugarvatni</t>
  </si>
  <si>
    <t>Menntaskólinn á Akureyri</t>
  </si>
  <si>
    <t>Brekkuskóli</t>
  </si>
  <si>
    <t>Giljaskóli</t>
  </si>
  <si>
    <t>Glerárkóli</t>
  </si>
  <si>
    <t>Hrafnagilsskóli</t>
  </si>
  <si>
    <t>Lundarskóli</t>
  </si>
  <si>
    <t>Naustaskóli</t>
  </si>
  <si>
    <t>Síðuskóli</t>
  </si>
  <si>
    <t>Menntaskólinn á Egilsstöðum</t>
  </si>
  <si>
    <t>Egilsstaðaskóli</t>
  </si>
  <si>
    <t>Menntaskólinn á Ísafirði</t>
  </si>
  <si>
    <t>Grunnskóli Bolungarvíkur</t>
  </si>
  <si>
    <t>Grunnskólinn á Ísafirði</t>
  </si>
  <si>
    <t>Menntaskólinn í Kópavogi</t>
  </si>
  <si>
    <t>Lindasskóli</t>
  </si>
  <si>
    <t>Vatnsendaskóli</t>
  </si>
  <si>
    <t>Menntaskólinn í Reykjavík</t>
  </si>
  <si>
    <t>Austurbæjarskóli</t>
  </si>
  <si>
    <t>Grunnskóli Seltjarnarness</t>
  </si>
  <si>
    <t>Háteigsskóli</t>
  </si>
  <si>
    <t>Árbæjarskóli</t>
  </si>
  <si>
    <t>Menntaskólinn við Hamrahlíð</t>
  </si>
  <si>
    <t>Hlíðaskóli</t>
  </si>
  <si>
    <t>Tjarnarskóli</t>
  </si>
  <si>
    <t>Menntaskólinn við Sund</t>
  </si>
  <si>
    <t>Breiðholtsskóli</t>
  </si>
  <si>
    <t>Ingunnarskóli</t>
  </si>
  <si>
    <t>Langholtsskóli</t>
  </si>
  <si>
    <t>Lágafellsskóli</t>
  </si>
  <si>
    <t>Norðlingaskóli</t>
  </si>
  <si>
    <t>Sæmundarskóli</t>
  </si>
  <si>
    <t>Myndlistaskólinn í Reykjavík</t>
  </si>
  <si>
    <t>Vogaskóli</t>
  </si>
  <si>
    <t>Tækniskólinn</t>
  </si>
  <si>
    <t>Verkmenntaskóli Austurlands</t>
  </si>
  <si>
    <t>Nesskóli</t>
  </si>
  <si>
    <t>Verkmenntaskólinn á Akureyri</t>
  </si>
  <si>
    <t>Dalvíkurskóli</t>
  </si>
  <si>
    <t>Oddeyrarskóli</t>
  </si>
  <si>
    <t>Verzlunarskóli Íslands</t>
  </si>
  <si>
    <t>Snælandsskóli</t>
  </si>
  <si>
    <t>Álfhólsskóli</t>
  </si>
  <si>
    <t>Titill:</t>
  </si>
  <si>
    <t>Skólar til skoðunar</t>
  </si>
  <si>
    <t>Meðaleinkunn í stærðfræði í grunnskóla</t>
  </si>
  <si>
    <t>Albjóðaskólinn á Íslandi</t>
  </si>
  <si>
    <t>Auðarskóli grunnskóladeild Búðardal</t>
  </si>
  <si>
    <t>Barnaskólinn á Eyrarbakka og Stokkseyri</t>
  </si>
  <si>
    <t>Bláskógaskóli Laugarvatni</t>
  </si>
  <si>
    <t>Bláskógaskóli Reykholti</t>
  </si>
  <si>
    <t>Blönduskóli</t>
  </si>
  <si>
    <t>Brúarássskóli</t>
  </si>
  <si>
    <t>Bildudalsskóli</t>
  </si>
  <si>
    <t>Dalskóli</t>
  </si>
  <si>
    <t>Djúpavogsskóli</t>
  </si>
  <si>
    <t>Eskifjarðarskóli</t>
  </si>
  <si>
    <t>Fellaskóli Fellabær</t>
  </si>
  <si>
    <t>Fellaskóli Norðurfelli</t>
  </si>
  <si>
    <t>Flóaskóli</t>
  </si>
  <si>
    <t>Framsýn menntun ehf.</t>
  </si>
  <si>
    <t>Gerðaskóli</t>
  </si>
  <si>
    <t>Glerárskóli</t>
  </si>
  <si>
    <t>Grenivíkurskóli</t>
  </si>
  <si>
    <t>Grunnskóli Borgarfjarðar</t>
  </si>
  <si>
    <t>Grunnskóli Borgarfjarðar-eystri</t>
  </si>
  <si>
    <t>Grunnskóli Djúpavogs</t>
  </si>
  <si>
    <t>Grunnskóli Fjallabyggðar</t>
  </si>
  <si>
    <t>Grunnskóli Húnafings vestra</t>
  </si>
  <si>
    <t>Grunnskóli Reyðarfjarðar</t>
  </si>
  <si>
    <t>Grunnskóli Vesturbyggðar</t>
  </si>
  <si>
    <t>Grunnskólinn Hellu</t>
  </si>
  <si>
    <t>Grunnskólinn austan Vatna</t>
  </si>
  <si>
    <t>Grunnskólinn á Eskifirði</t>
  </si>
  <si>
    <t>Grunnskólinn á Suðureyri</t>
  </si>
  <si>
    <t>Grunnskólinn á Þingeyri</t>
  </si>
  <si>
    <t>Grunnskólinn á Þórshöfn</t>
  </si>
  <si>
    <t>Grunnskólinn í Sandgerði</t>
  </si>
  <si>
    <t>Grunnskólinn í Stykkishólmi</t>
  </si>
  <si>
    <t>Heiðarskóli - Hvalfjarðarsveit</t>
  </si>
  <si>
    <t>Hlíðarskóli Akureyri</t>
  </si>
  <si>
    <t>Hriseyjarskóli</t>
  </si>
  <si>
    <t>Hvolsskóli</t>
  </si>
  <si>
    <t>Háaleitisskóli - Álftamýri</t>
  </si>
  <si>
    <t>Höfðaskóli</t>
  </si>
  <si>
    <t>Húnavallaskóli</t>
  </si>
  <si>
    <t>Kelduskóli - Vík</t>
  </si>
  <si>
    <t>Kerhólsskóli</t>
  </si>
  <si>
    <t>Kirkjubæjarskóli</t>
  </si>
  <si>
    <t>Klébergsskóli</t>
  </si>
  <si>
    <t>Landakotsskóli</t>
  </si>
  <si>
    <t>Laugalandsskóli í Holtum</t>
  </si>
  <si>
    <t>Lindaskóli</t>
  </si>
  <si>
    <t>NÚ - framsýn menntun</t>
  </si>
  <si>
    <t>Patreksskóli</t>
  </si>
  <si>
    <t>Reykhólaskóli</t>
  </si>
  <si>
    <t>Reykjahlíðarskóli</t>
  </si>
  <si>
    <t>Setbergsskóli</t>
  </si>
  <si>
    <t>Seyðisfjarðarskóli</t>
  </si>
  <si>
    <t>Sjálandsskóli</t>
  </si>
  <si>
    <t>Stóru-Vogaskóli</t>
  </si>
  <si>
    <t>Stórutjarnaskóli</t>
  </si>
  <si>
    <t>Stöðvarfjarðarskóli</t>
  </si>
  <si>
    <t>Suðurhlíðarskóli</t>
  </si>
  <si>
    <t>Súðavíkurskóli</t>
  </si>
  <si>
    <t>Tálknafjarðarskóli</t>
  </si>
  <si>
    <t>Valsárskóli</t>
  </si>
  <si>
    <t>Varmahlíðarskóli</t>
  </si>
  <si>
    <t>Vopnafjarðarskóli</t>
  </si>
  <si>
    <t>Víkurskóli Vík í Mýrdal</t>
  </si>
  <si>
    <t>Waldorfskólinn Sólstafir</t>
  </si>
  <si>
    <t>Waldorfskólinn í Lækjarbotnum</t>
  </si>
  <si>
    <t>Álftamýrarskóli</t>
  </si>
  <si>
    <t>Álftanesskóli</t>
  </si>
  <si>
    <t>Þelamerkurskóli</t>
  </si>
  <si>
    <t xml:space="preserve">Útskriftir úr framhaldsskólum eftir grunnskólum </t>
  </si>
  <si>
    <t>Heimild:</t>
  </si>
  <si>
    <t>Fjöldi</t>
  </si>
  <si>
    <t>Grunnskólanemendur eftir bekkjum og skóla</t>
  </si>
  <si>
    <t>10. bekkur</t>
  </si>
  <si>
    <t>Alls</t>
  </si>
  <si>
    <t>Ártúnsskóli</t>
  </si>
  <si>
    <t>.</t>
  </si>
  <si>
    <t>Barnaskóli Hjallastefnunnar Reykjavík</t>
  </si>
  <si>
    <t>Borgaskóli</t>
  </si>
  <si>
    <t>Breiðagerðisskóli</t>
  </si>
  <si>
    <t>Brúarskóli</t>
  </si>
  <si>
    <t>Dalbrautarskóli</t>
  </si>
  <si>
    <t>Einholtsskóli</t>
  </si>
  <si>
    <t>Engjaskóli</t>
  </si>
  <si>
    <t>Fellaskóli (Reykjavík)</t>
  </si>
  <si>
    <t>Fossvogsskóli</t>
  </si>
  <si>
    <t>Grandaskóli</t>
  </si>
  <si>
    <t>Hamraskóli</t>
  </si>
  <si>
    <t>Háaleitisskóli</t>
  </si>
  <si>
    <t>Hlíðarhúsaskóli</t>
  </si>
  <si>
    <t>Húsaskóli</t>
  </si>
  <si>
    <t>Hvassaleitisskóli</t>
  </si>
  <si>
    <t>Kelduskóli</t>
  </si>
  <si>
    <t>Klettaskóli</t>
  </si>
  <si>
    <t>Korpuskóli</t>
  </si>
  <si>
    <t>Laugarnesskóli</t>
  </si>
  <si>
    <t>Melaskóli</t>
  </si>
  <si>
    <t>Reykjavík International School</t>
  </si>
  <si>
    <t>Safamýrarskóli</t>
  </si>
  <si>
    <t>Selásskóli</t>
  </si>
  <si>
    <t>Skóli Ísaks Jónssonar</t>
  </si>
  <si>
    <t>Vesturbæjarskóli</t>
  </si>
  <si>
    <t>Vesturhlíðarskóli</t>
  </si>
  <si>
    <t>Víkurskóli (Reykjavík)</t>
  </si>
  <si>
    <t>Vættaskóli</t>
  </si>
  <si>
    <t>Öskjuhlíðarskóli</t>
  </si>
  <si>
    <t>Arnarskóli</t>
  </si>
  <si>
    <t>Digranesskóli</t>
  </si>
  <si>
    <t>Hjallaskóli</t>
  </si>
  <si>
    <t>Kópavogsskóli</t>
  </si>
  <si>
    <t>Kóraskóli</t>
  </si>
  <si>
    <t>Waldorfskólinn Lækjarbotnum</t>
  </si>
  <si>
    <t>Mýrarhúsaskóli</t>
  </si>
  <si>
    <t>Valhúsaskóli</t>
  </si>
  <si>
    <t>Alþjóðaskólinn á Íslandi</t>
  </si>
  <si>
    <t>Barnaskóli Hjallastefnunnar Garðabæ</t>
  </si>
  <si>
    <t>Flataskóli</t>
  </si>
  <si>
    <t>Hofsstaðaskóli</t>
  </si>
  <si>
    <t>Urriðaholtsskóli</t>
  </si>
  <si>
    <t>Barnaskóli Hjallastefnunnar Hafnarfirði</t>
  </si>
  <si>
    <t>Engidalsskóli</t>
  </si>
  <si>
    <t>NÚ</t>
  </si>
  <si>
    <t>Skarðshlíðarskóli</t>
  </si>
  <si>
    <t>Helgafellsskóli</t>
  </si>
  <si>
    <t>Krikaskóli</t>
  </si>
  <si>
    <t>Kvíslarskóli</t>
  </si>
  <si>
    <t>Ásgarðsskóli</t>
  </si>
  <si>
    <t>Barnaskóli Hjallastefnunnar Reykjanesbæ</t>
  </si>
  <si>
    <t>Háaleitisskóli (Reykjanesbæ)</t>
  </si>
  <si>
    <t>Heiðarskóli (Reykjanesbæ)</t>
  </si>
  <si>
    <t>Stapaskóli</t>
  </si>
  <si>
    <t>Heiðarskóli (Hvalfjarðarsveit)</t>
  </si>
  <si>
    <t>Andakílsskóli</t>
  </si>
  <si>
    <t>Kleppjárnsreykjaskóli</t>
  </si>
  <si>
    <t>Varmalandsskóli</t>
  </si>
  <si>
    <t>Laugargerðisskóli</t>
  </si>
  <si>
    <t>Grunnskólinn á Hellissandi</t>
  </si>
  <si>
    <t>Grunnskólinn í Ólafsvík</t>
  </si>
  <si>
    <t>Lýsuhólsskóli</t>
  </si>
  <si>
    <t>Auðarskóli</t>
  </si>
  <si>
    <t>Grunnskólinn í Búðardal</t>
  </si>
  <si>
    <t>Grunnskólinn Tjarnarlundi</t>
  </si>
  <si>
    <t>Grunnskóli Önundarfjarðar</t>
  </si>
  <si>
    <t>Grunnskólinn Þingeyri</t>
  </si>
  <si>
    <t>Ásgarður</t>
  </si>
  <si>
    <t>Bíldudalsskóli</t>
  </si>
  <si>
    <t>Finnbogastaðaskóli</t>
  </si>
  <si>
    <t>Grunnskóli Drangsness</t>
  </si>
  <si>
    <t>Broddanesskóli</t>
  </si>
  <si>
    <t>Grunnskólinn á Hólmavík</t>
  </si>
  <si>
    <t>Grunnskóli Húnaþings vestra</t>
  </si>
  <si>
    <t>Grunnskólinn á Borðeyri</t>
  </si>
  <si>
    <t>Grunnskólinn á Blönduósi/Blönduskóli</t>
  </si>
  <si>
    <t>Húnaskóli</t>
  </si>
  <si>
    <t>Grunnskóli Akrahrepps</t>
  </si>
  <si>
    <t>Grunnskólinn að Hólum</t>
  </si>
  <si>
    <t>Grunnskólinn Hofsósi</t>
  </si>
  <si>
    <t>Sólgarðaskóli</t>
  </si>
  <si>
    <t>Steinsstaðaskóli</t>
  </si>
  <si>
    <t>Grunnskólinn í Grímsey/Grímseyjarskóli</t>
  </si>
  <si>
    <t>Hlíðarskóli</t>
  </si>
  <si>
    <t>Hríseyjarskóli</t>
  </si>
  <si>
    <t>Grunnskóli Raufarhafnar</t>
  </si>
  <si>
    <t>Kópaskersskóli</t>
  </si>
  <si>
    <t>Öxarfjarðarskóli</t>
  </si>
  <si>
    <t>Barnaskóli Ólafsfjarðar</t>
  </si>
  <si>
    <t>Gagnfræðaskólinn Ólafsfirði</t>
  </si>
  <si>
    <t>Grunnskóli Siglufjarðar</t>
  </si>
  <si>
    <t>Grunnskólinn í Ólafsfirði</t>
  </si>
  <si>
    <t>Árskógarskóli</t>
  </si>
  <si>
    <t>Grunnskóli Dalvíkurbyggðar</t>
  </si>
  <si>
    <t>Húsabakkaskóli</t>
  </si>
  <si>
    <t>Barnaskóli Bárðdæla</t>
  </si>
  <si>
    <t>Litlulaugaskóli</t>
  </si>
  <si>
    <t>Þingeyjarskóli</t>
  </si>
  <si>
    <t>Grunnskólinn á Bakkafirði</t>
  </si>
  <si>
    <t>Grunnskólinn í Svalbarðshreppi/Svalbarðsskóli</t>
  </si>
  <si>
    <t>Breiðdals- og Stöðvarfjarðarskóli</t>
  </si>
  <si>
    <t>Grunnskóli Fáskrúðsfjarðar</t>
  </si>
  <si>
    <t>Grunnskóli Mjóafjarðar</t>
  </si>
  <si>
    <t>Grunnskólinn á Stöðvarfirði</t>
  </si>
  <si>
    <t>Grunnskólinn í Breiðdalshreppi</t>
  </si>
  <si>
    <t>Brúarásskóli</t>
  </si>
  <si>
    <t>Fellaskóli (Fellabæ)</t>
  </si>
  <si>
    <t>Grunnskóli Borgarfjarðar eystri</t>
  </si>
  <si>
    <t>Hallormsstaðaskóli</t>
  </si>
  <si>
    <t>Barnaskóli Vestmannaeyja</t>
  </si>
  <si>
    <t>Hamarsskóli Vestmannaeyjum</t>
  </si>
  <si>
    <t>Sandvíkurskóli</t>
  </si>
  <si>
    <t>Sólvallaskóli</t>
  </si>
  <si>
    <t>Stekkjaskóli</t>
  </si>
  <si>
    <t>Grunnskólinn í Hofgarði</t>
  </si>
  <si>
    <t>Hafnarskóli</t>
  </si>
  <si>
    <t>Heppuskóli</t>
  </si>
  <si>
    <t>Hrollaugsstaðaskóli</t>
  </si>
  <si>
    <t>Nesjaskóli</t>
  </si>
  <si>
    <t>Víkurskóli (Vík í Mýrdal)</t>
  </si>
  <si>
    <t>Fljótshlíðarskóli</t>
  </si>
  <si>
    <t>Grunnskólinn í Austur-Landeyjum</t>
  </si>
  <si>
    <t>Seljalandsskóli</t>
  </si>
  <si>
    <t>Þykkvabæjarskóli</t>
  </si>
  <si>
    <t>Grunnskólinn Ljósaborg</t>
  </si>
  <si>
    <t>Brautarholtsskóli</t>
  </si>
  <si>
    <t>Brautarholts- og Gnúpverjaskóli</t>
  </si>
  <si>
    <t>Gnúpverjaskóli</t>
  </si>
  <si>
    <t>Þjórsárskóli</t>
  </si>
  <si>
    <t>Grunnskóli Bláskógabyggðar/Bláskógaskóli</t>
  </si>
  <si>
    <t>Grunnskólinn á Laugarvatni</t>
  </si>
  <si>
    <t>Ljósafossskóli</t>
  </si>
  <si>
    <t>Meðferðarheimilið á Torfastöðum</t>
  </si>
  <si>
    <t>Reykholtsskóli</t>
  </si>
  <si>
    <t>Gaulverjaskóli</t>
  </si>
  <si>
    <t>Villingaholtsskóli</t>
  </si>
  <si>
    <t>Þingborgarskóli</t>
  </si>
  <si>
    <t>Hlutfall</t>
  </si>
  <si>
    <t>Skóli</t>
  </si>
  <si>
    <t>Reykjavík</t>
  </si>
  <si>
    <t>Kópavogur</t>
  </si>
  <si>
    <t>Útskriftarhlutfall úr framhaldsskóla eftir grunnskóla (yfir 20 nemendur)</t>
  </si>
  <si>
    <t>Skóli með fleiri en 19 nemendur?</t>
  </si>
  <si>
    <t>Skólar á höfuðborgarsvæðinnu</t>
  </si>
  <si>
    <t>Waldorfskóli</t>
  </si>
  <si>
    <t>Garðabær</t>
  </si>
  <si>
    <t>Hafnarfjörður</t>
  </si>
  <si>
    <t>Seltjarnarnes</t>
  </si>
  <si>
    <t>Mosfelssbær</t>
  </si>
  <si>
    <t>Hlutfall þeirra sem luku framhaldsskóla, þremur árum eftir grunnskólagöngu</t>
  </si>
  <si>
    <t>https://www.althingi.is/altext/pdf/157/s/1182.pdf</t>
  </si>
  <si>
    <t>https://px.hagstofa.is/pxis/pxweb/is/Samfelag/Samfelag__skolamal__2_grunnskolastig__0_gsNemendur/SKO02102.px/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</si>
</sst>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IBM Plex Sans"/>
      <family val="2"/>
    </font>
    <font>
      <b/>
      <sz val="10"/>
      <color theme="1"/>
      <name val="IBM Plex Sans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rgb="FF00302D"/>
      <name val="IBM Plex Sans"/>
      <family val="2"/>
    </font>
    <font>
      <sz val="10"/>
      <color rgb="FF1A2A28"/>
      <name val="IBM Plex Sans"/>
      <family val="2"/>
    </font>
    <font>
      <sz val="9"/>
      <color rgb="FF000000"/>
      <name val="IBM Plex Sans"/>
      <family val="2"/>
    </font>
    <font>
      <sz val="11"/>
      <color theme="1"/>
      <name val="IBM Plex Sans"/>
      <family val="2"/>
    </font>
    <font>
      <u/>
      <sz val="11"/>
      <color theme="10"/>
      <name val="IBM Plex Sans"/>
      <family val="2"/>
    </font>
    <font>
      <b/>
      <sz val="10"/>
      <color rgb="FFFFFFFF"/>
      <name val="IBM Plex Sans"/>
      <family val="2"/>
    </font>
    <font>
      <sz val="11"/>
      <color rgb="FF000000"/>
      <name val="IBM Plex Sans"/>
      <family val="2"/>
    </font>
    <font>
      <b/>
      <sz val="11"/>
      <color rgb="FF000000"/>
      <name val="IBM Plex Sans"/>
      <family val="2"/>
    </font>
    <font>
      <sz val="10"/>
      <name val="IBM Plex Sans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4E79"/>
      </patternFill>
    </fill>
    <fill>
      <patternFill patternType="solid">
        <fgColor rgb="FFEBF5FB"/>
      </patternFill>
    </fill>
    <fill>
      <patternFill patternType="solid">
        <f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Border="0"/>
  </cellStyleXfs>
  <cellXfs count="28">
    <xf numFmtId="0" fontId="0" fillId="0" borderId="0" xfId="0"/>
    <xf numFmtId="0" fontId="2" fillId="2" borderId="0" xfId="0" applyFont="1" applyFill="1"/>
    <xf numFmtId="0" fontId="2" fillId="2" borderId="2" xfId="0" applyFont="1" applyFill="1" applyBorder="1"/>
    <xf numFmtId="0" fontId="2" fillId="6" borderId="0" xfId="0" applyFont="1" applyFill="1"/>
    <xf numFmtId="0" fontId="3" fillId="2" borderId="0" xfId="0" applyFont="1" applyFill="1"/>
    <xf numFmtId="0" fontId="2" fillId="7" borderId="0" xfId="0" applyFont="1" applyFill="1"/>
    <xf numFmtId="9" fontId="2" fillId="2" borderId="0" xfId="1" applyFont="1" applyFill="1"/>
    <xf numFmtId="0" fontId="6" fillId="6" borderId="0" xfId="0" applyFont="1" applyFill="1" applyAlignment="1">
      <alignment vertical="center"/>
    </xf>
    <xf numFmtId="0" fontId="7" fillId="6" borderId="0" xfId="0" applyFont="1" applyFill="1" applyAlignment="1">
      <alignment vertical="center"/>
    </xf>
    <xf numFmtId="0" fontId="8" fillId="0" borderId="2" xfId="0" applyFont="1" applyBorder="1"/>
    <xf numFmtId="165" fontId="2" fillId="7" borderId="0" xfId="1" applyNumberFormat="1" applyFont="1" applyFill="1"/>
    <xf numFmtId="0" fontId="2" fillId="8" borderId="0" xfId="0" applyFont="1" applyFill="1"/>
    <xf numFmtId="0" fontId="9" fillId="0" borderId="2" xfId="0" applyFont="1" applyBorder="1"/>
    <xf numFmtId="0" fontId="10" fillId="0" borderId="0" xfId="2" applyFont="1"/>
    <xf numFmtId="0" fontId="10" fillId="2" borderId="0" xfId="2" applyFont="1" applyFill="1"/>
    <xf numFmtId="0" fontId="11" fillId="3" borderId="1" xfId="0" applyFont="1" applyFill="1" applyBorder="1" applyAlignment="1">
      <alignment horizontal="center" vertical="center" wrapText="1"/>
    </xf>
    <xf numFmtId="0" fontId="12" fillId="2" borderId="0" xfId="3" applyFont="1" applyFill="1"/>
    <xf numFmtId="0" fontId="13" fillId="2" borderId="0" xfId="3" applyFont="1" applyFill="1"/>
    <xf numFmtId="0" fontId="14" fillId="4" borderId="1" xfId="0" applyFont="1" applyFill="1" applyBorder="1" applyAlignment="1">
      <alignment horizontal="left" vertical="center"/>
    </xf>
    <xf numFmtId="164" fontId="14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left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1" fontId="12" fillId="8" borderId="0" xfId="3" applyNumberFormat="1" applyFont="1" applyFill="1"/>
    <xf numFmtId="1" fontId="12" fillId="2" borderId="0" xfId="3" applyNumberFormat="1" applyFont="1" applyFill="1"/>
    <xf numFmtId="0" fontId="12" fillId="8" borderId="0" xfId="3" applyFont="1" applyFill="1" applyAlignment="1">
      <alignment horizontal="right"/>
    </xf>
    <xf numFmtId="0" fontId="12" fillId="2" borderId="0" xfId="3" applyFont="1" applyFill="1" applyAlignment="1">
      <alignment horizontal="right"/>
    </xf>
  </cellXfs>
  <cellStyles count="4">
    <cellStyle name="Hyperlink" xfId="2" builtinId="8"/>
    <cellStyle name="Normal" xfId="0" builtinId="0"/>
    <cellStyle name="Normal 2" xfId="3" xr:uid="{BA9586B8-F1DA-4EAA-BF9C-2060EA97C389}"/>
    <cellStyle name="Per 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px.hagstofa.is/pxis/pxweb/is/Samfelag/Samfelag__skolamal__2_grunnskolastig__0_gsNemendur/SKO02102.px/" TargetMode="External"/><Relationship Id="rId2" Type="http://schemas.openxmlformats.org/officeDocument/2006/relationships/hyperlink" Target="https://www.althingi.is/altext/pdf/157/s/1182.pdf" TargetMode="External"/><Relationship Id="rId1" Type="http://schemas.openxmlformats.org/officeDocument/2006/relationships/hyperlink" Target="https://www.althingi.is/altext/pdf/157/s/118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4C1A-E235-4A98-A6F9-705D84E20C9A}">
  <dimension ref="B2:AJ148"/>
  <sheetViews>
    <sheetView tabSelected="1" workbookViewId="0">
      <selection activeCell="Z15" sqref="Z15"/>
    </sheetView>
  </sheetViews>
  <sheetFormatPr defaultColWidth="9.08984375" defaultRowHeight="14.5" x14ac:dyDescent="0.4"/>
  <cols>
    <col min="1" max="1" width="9.08984375" style="1"/>
    <col min="2" max="2" width="34" style="1" bestFit="1" customWidth="1"/>
    <col min="3" max="12" width="9.08984375" style="1"/>
    <col min="13" max="13" width="20.08984375" style="1" bestFit="1" customWidth="1"/>
    <col min="14" max="28" width="9.08984375" style="1"/>
    <col min="29" max="29" width="26.08984375" style="1" bestFit="1" customWidth="1"/>
    <col min="30" max="16384" width="9.08984375" style="1"/>
  </cols>
  <sheetData>
    <row r="2" spans="2:36" x14ac:dyDescent="0.4">
      <c r="B2" s="2" t="s">
        <v>114</v>
      </c>
      <c r="C2" s="9" t="s">
        <v>343</v>
      </c>
      <c r="D2" s="2"/>
      <c r="E2" s="2"/>
      <c r="F2" s="2"/>
      <c r="G2" s="2"/>
      <c r="H2" s="2"/>
      <c r="K2" s="2" t="s">
        <v>114</v>
      </c>
      <c r="L2" s="2" t="s">
        <v>337</v>
      </c>
      <c r="M2" s="2"/>
      <c r="N2" s="2"/>
      <c r="O2" s="2"/>
      <c r="P2" s="2"/>
      <c r="Q2" s="2"/>
      <c r="S2" s="2" t="s">
        <v>114</v>
      </c>
      <c r="T2" s="2" t="s">
        <v>335</v>
      </c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4" spans="2:36" x14ac:dyDescent="0.4">
      <c r="C4" s="1" t="str" cm="1">
        <f t="array" ref="C4:D44">+_xlfn.SORTBY(_xlfn.ANCHORARRAY(AI5),AJ5:AJ45,-1)</f>
        <v>Smáraskóli</v>
      </c>
      <c r="D4" s="10">
        <v>0.96</v>
      </c>
      <c r="L4" s="1" t="s">
        <v>333</v>
      </c>
      <c r="M4" s="3" t="s">
        <v>89</v>
      </c>
    </row>
    <row r="5" spans="2:36" x14ac:dyDescent="0.4">
      <c r="C5" s="1" t="str">
        <v>Hraunvallaskóli</v>
      </c>
      <c r="D5" s="10">
        <v>0.8571428571428571</v>
      </c>
      <c r="M5" s="3" t="s">
        <v>97</v>
      </c>
      <c r="S5" s="4" t="s">
        <v>332</v>
      </c>
      <c r="T5" s="4" t="s">
        <v>331</v>
      </c>
      <c r="U5" s="4" t="s">
        <v>336</v>
      </c>
      <c r="Y5" s="1" t="str" cm="1">
        <f t="array" ref="Y5:AA121">+_xlfn._xlws.FILTER(S5:U148,ISNUMBER(T5:T148))</f>
        <v>Akurskóli</v>
      </c>
      <c r="Z5" s="1">
        <v>0.44897959183673469</v>
      </c>
      <c r="AA5" s="1">
        <v>1</v>
      </c>
      <c r="AC5" s="1" t="str" cm="1">
        <f t="array" ref="AC5:AD78">+_xlfn._xlws.FILTER(Y5:Z121,AA5:AA121=1)</f>
        <v>Akurskóli</v>
      </c>
      <c r="AD5" s="6">
        <v>0.44897959183673469</v>
      </c>
      <c r="AF5" s="1" t="str" cm="1">
        <f t="array" ref="AF5:AF58">+M4:M57</f>
        <v>Austurbæjarskóli</v>
      </c>
      <c r="AG5" s="1">
        <f t="shared" ref="AG5:AG36" si="0">+INDEX($AD$5:$AD$78,MATCH(AF5,$AC$5:$AC$78,0))</f>
        <v>0.62790697674418605</v>
      </c>
      <c r="AI5" s="1" t="str" cm="1">
        <f t="array" ref="AI5:AJ45">+_xlfn._xlws.FILTER(AF5:AG58,ISNUMBER(AG5:AG58))</f>
        <v>Austurbæjarskóli</v>
      </c>
      <c r="AJ5" s="1">
        <v>0.62790697674418605</v>
      </c>
    </row>
    <row r="6" spans="2:36" x14ac:dyDescent="0.4">
      <c r="C6" s="1" t="str">
        <v>Réttarholtsskóli</v>
      </c>
      <c r="D6" s="10">
        <v>0.81395348837209303</v>
      </c>
      <c r="M6" s="3" t="s">
        <v>125</v>
      </c>
      <c r="S6" s="1" t="str" cm="1">
        <f t="array" ref="S6:S148">+'Hrá gögn'!J7:J149</f>
        <v>Akurskóli</v>
      </c>
      <c r="T6" s="6">
        <f>'Hrá gögn'!K7/INDEX('Hrá gögn'!$S$8:$S$259,MATCH(S6,'Hrá gögn'!$R$8:$R$259,0))</f>
        <v>0.44897959183673469</v>
      </c>
      <c r="U6" s="1">
        <f>+--(INDEX('Hrá gögn'!$S$8:$S$259,MATCH(S6,'Hrá gögn'!$R$8:$R$259,0))&gt;19)</f>
        <v>1</v>
      </c>
      <c r="Y6" s="1" t="str">
        <v>Austurbæjarskóli</v>
      </c>
      <c r="Z6" s="1">
        <v>0.62790697674418605</v>
      </c>
      <c r="AA6" s="1">
        <v>1</v>
      </c>
      <c r="AC6" s="1" t="str">
        <v>Austurbæjarskóli</v>
      </c>
      <c r="AD6" s="6">
        <v>0.62790697674418605</v>
      </c>
      <c r="AF6" s="1" t="str">
        <v>Breiðholtsskóli</v>
      </c>
      <c r="AG6" s="1">
        <f t="shared" si="0"/>
        <v>0.48648648648648651</v>
      </c>
      <c r="AI6" s="1" t="str">
        <v>Breiðholtsskóli</v>
      </c>
      <c r="AJ6" s="1">
        <v>0.48648648648648651</v>
      </c>
    </row>
    <row r="7" spans="2:36" x14ac:dyDescent="0.4">
      <c r="C7" s="1" t="str">
        <v>Garðaskóli</v>
      </c>
      <c r="D7" s="10">
        <v>0.81142857142857139</v>
      </c>
      <c r="M7" s="3" t="s">
        <v>129</v>
      </c>
      <c r="S7" s="1" t="str">
        <v>Albjóðaskólinn á Íslandi</v>
      </c>
      <c r="T7" s="6" t="e">
        <f>'Hrá gögn'!K8/'Hrá gögn'!S46</f>
        <v>#VALUE!</v>
      </c>
      <c r="U7" s="1">
        <v>0</v>
      </c>
      <c r="Y7" s="1" t="str">
        <v>Barnaskólinn á Eyrarbakka og Stokkseyri</v>
      </c>
      <c r="Z7" s="1">
        <v>0.75</v>
      </c>
      <c r="AA7" s="1">
        <v>0</v>
      </c>
      <c r="AC7" s="1" t="str">
        <v>Borgarhólsskóli</v>
      </c>
      <c r="AD7" s="6">
        <v>0.84615384615384615</v>
      </c>
      <c r="AF7" s="1" t="str">
        <v>Dalskóli</v>
      </c>
      <c r="AG7" s="1">
        <f t="shared" si="0"/>
        <v>0.40740740740740738</v>
      </c>
      <c r="AI7" s="1" t="str">
        <v>Dalskóli</v>
      </c>
      <c r="AJ7" s="1">
        <v>0.40740740740740738</v>
      </c>
    </row>
    <row r="8" spans="2:36" x14ac:dyDescent="0.4">
      <c r="C8" s="1" t="str">
        <v>Salaskóli</v>
      </c>
      <c r="D8" s="10">
        <v>0.73770491803278693</v>
      </c>
      <c r="M8" s="3" t="s">
        <v>8</v>
      </c>
      <c r="S8" s="1" t="str">
        <v>Austurbæjarskóli</v>
      </c>
      <c r="T8" s="6">
        <f>'Hrá gögn'!K9/INDEX('Hrá gögn'!$S$8:$S$259,MATCH(S8,'Hrá gögn'!$R$8:$R$259,0))</f>
        <v>0.62790697674418605</v>
      </c>
      <c r="U8" s="1">
        <f>+--(INDEX('Hrá gögn'!$S$8:$S$259,MATCH(S8,'Hrá gögn'!$R$8:$R$259,0))&gt;19)</f>
        <v>1</v>
      </c>
      <c r="Y8" s="1" t="str">
        <v>Bláskógaskóli Laugarvatni</v>
      </c>
      <c r="Z8" s="1">
        <v>0.66666666666666663</v>
      </c>
      <c r="AA8" s="1">
        <v>0</v>
      </c>
      <c r="AC8" s="1" t="str">
        <v>Breiðholtsskóli</v>
      </c>
      <c r="AD8" s="6">
        <v>0.48648648648648651</v>
      </c>
      <c r="AF8" s="1" t="str">
        <v>Fellaskóli Norðurfelli</v>
      </c>
      <c r="AG8" s="1">
        <f t="shared" si="0"/>
        <v>0.25</v>
      </c>
      <c r="AI8" s="1" t="str">
        <v>Fellaskóli Norðurfelli</v>
      </c>
      <c r="AJ8" s="1">
        <v>0.25</v>
      </c>
    </row>
    <row r="9" spans="2:36" x14ac:dyDescent="0.4">
      <c r="C9" s="1" t="str">
        <v>Kársnesskóli</v>
      </c>
      <c r="D9" s="10">
        <v>0.73584905660377353</v>
      </c>
      <c r="M9" s="3" t="s">
        <v>62</v>
      </c>
      <c r="S9" s="1" t="str">
        <v>Auðarskóli grunnskóladeild Búðardal</v>
      </c>
      <c r="T9" s="6" t="e">
        <f>'Hrá gögn'!K10/INDEX('Hrá gögn'!$S$8:$S$259,MATCH(S9,'Hrá gögn'!$R$8:$R$259,0))</f>
        <v>#N/A</v>
      </c>
      <c r="U9" s="1" t="e">
        <f>+--(INDEX('Hrá gögn'!$S$8:$S$259,MATCH(S9,'Hrá gögn'!$R$8:$R$259,0))&gt;19)</f>
        <v>#N/A</v>
      </c>
      <c r="Y9" s="1" t="str">
        <v>Borgarhólsskóli</v>
      </c>
      <c r="Z9" s="1">
        <v>0.84615384615384615</v>
      </c>
      <c r="AA9" s="1">
        <v>1</v>
      </c>
      <c r="AC9" s="1" t="str">
        <v>Brekkubæjarskóli</v>
      </c>
      <c r="AD9" s="6">
        <v>0.42499999999999999</v>
      </c>
      <c r="AF9" s="1" t="str">
        <v>Foldaskóli</v>
      </c>
      <c r="AG9" s="1">
        <f t="shared" si="0"/>
        <v>0.54022988505747127</v>
      </c>
      <c r="AI9" s="1" t="str">
        <v>Foldaskóli</v>
      </c>
      <c r="AJ9" s="1">
        <v>0.54022988505747127</v>
      </c>
    </row>
    <row r="10" spans="2:36" x14ac:dyDescent="0.4">
      <c r="C10" s="1" t="str">
        <v>Ingunnarskóli</v>
      </c>
      <c r="D10" s="10">
        <v>0.72093023255813948</v>
      </c>
      <c r="M10" s="3" t="s">
        <v>94</v>
      </c>
      <c r="S10" s="1" t="str">
        <v>Barnaskólinn á Eyrarbakka og Stokkseyri</v>
      </c>
      <c r="T10" s="6">
        <f>'Hrá gögn'!K11/INDEX('Hrá gögn'!$S$8:$S$259,MATCH(S10,'Hrá gögn'!$R$8:$R$259,0))</f>
        <v>0.75</v>
      </c>
      <c r="U10" s="1">
        <f>+--(INDEX('Hrá gögn'!$S$8:$S$259,MATCH(S10,'Hrá gögn'!$R$8:$R$259,0))&gt;19)</f>
        <v>0</v>
      </c>
      <c r="Y10" s="1" t="str">
        <v>Breiðholtsskóli</v>
      </c>
      <c r="Z10" s="1">
        <v>0.48648648648648651</v>
      </c>
      <c r="AA10" s="1">
        <v>1</v>
      </c>
      <c r="AC10" s="1" t="str">
        <v>Brekkuskóli</v>
      </c>
      <c r="AD10" s="6">
        <v>0.69811320754716977</v>
      </c>
      <c r="AF10" s="1" t="str">
        <v>Hagaskóli</v>
      </c>
      <c r="AG10" s="1">
        <f t="shared" si="0"/>
        <v>0.71497584541062797</v>
      </c>
      <c r="AI10" s="1" t="str">
        <v>Hagaskóli</v>
      </c>
      <c r="AJ10" s="1">
        <v>0.71497584541062797</v>
      </c>
    </row>
    <row r="11" spans="2:36" x14ac:dyDescent="0.4">
      <c r="C11" s="1" t="str">
        <v>Hagaskóli</v>
      </c>
      <c r="D11" s="10">
        <v>0.71497584541062797</v>
      </c>
      <c r="M11" s="3" t="s">
        <v>91</v>
      </c>
      <c r="S11" s="1" t="str">
        <v>Bláskógaskóli Laugarvatni</v>
      </c>
      <c r="T11" s="6">
        <f>'Hrá gögn'!K12/INDEX('Hrá gögn'!$S$8:$S$259,MATCH(S11,'Hrá gögn'!$R$8:$R$259,0))</f>
        <v>0.66666666666666663</v>
      </c>
      <c r="U11" s="1">
        <f>+--(INDEX('Hrá gögn'!$S$8:$S$259,MATCH(S11,'Hrá gögn'!$R$8:$R$259,0))&gt;19)</f>
        <v>0</v>
      </c>
      <c r="Y11" s="1" t="str">
        <v>Brekkubæjarskóli</v>
      </c>
      <c r="Z11" s="1">
        <v>0.42499999999999999</v>
      </c>
      <c r="AA11" s="1">
        <v>1</v>
      </c>
      <c r="AC11" s="1" t="str">
        <v>Dalskóli</v>
      </c>
      <c r="AD11" s="6">
        <v>0.40740740740740738</v>
      </c>
      <c r="AF11" s="1" t="str">
        <v>Hlíðaskóli</v>
      </c>
      <c r="AG11" s="1">
        <f t="shared" si="0"/>
        <v>0.660377358490566</v>
      </c>
      <c r="AI11" s="1" t="str">
        <v>Hlíðaskóli</v>
      </c>
      <c r="AJ11" s="1">
        <v>0.660377358490566</v>
      </c>
    </row>
    <row r="12" spans="2:36" x14ac:dyDescent="0.4">
      <c r="C12" s="1" t="str">
        <v>Háteigsskóli</v>
      </c>
      <c r="D12" s="10">
        <v>0.69565217391304346</v>
      </c>
      <c r="M12" s="3" t="s">
        <v>35</v>
      </c>
      <c r="S12" s="1" t="str">
        <v>Bláskógaskóli Reykholti</v>
      </c>
      <c r="T12" s="6" t="e">
        <f>'Hrá gögn'!K13/INDEX('Hrá gögn'!$S$8:$S$259,MATCH(S12,'Hrá gögn'!$R$8:$R$259,0))</f>
        <v>#N/A</v>
      </c>
      <c r="U12" s="1" t="e">
        <f>+--(INDEX('Hrá gögn'!$S$8:$S$259,MATCH(S12,'Hrá gögn'!$R$8:$R$259,0))&gt;19)</f>
        <v>#N/A</v>
      </c>
      <c r="Y12" s="1" t="str">
        <v>Brekkuskóli</v>
      </c>
      <c r="Z12" s="1">
        <v>0.69811320754716977</v>
      </c>
      <c r="AA12" s="1">
        <v>1</v>
      </c>
      <c r="AC12" s="1" t="str">
        <v>Egilsstaðaskóli</v>
      </c>
      <c r="AD12" s="6">
        <v>0.76</v>
      </c>
      <c r="AF12" s="1" t="str">
        <v>Háteigsskóli</v>
      </c>
      <c r="AG12" s="1">
        <f t="shared" si="0"/>
        <v>0.69565217391304346</v>
      </c>
      <c r="AI12" s="1" t="str">
        <v>Háteigsskóli</v>
      </c>
      <c r="AJ12" s="1">
        <v>0.69565217391304346</v>
      </c>
    </row>
    <row r="13" spans="2:36" x14ac:dyDescent="0.4">
      <c r="C13" s="1" t="str">
        <v>Sæmundarskóli</v>
      </c>
      <c r="D13" s="10">
        <v>0.69491525423728817</v>
      </c>
      <c r="M13" s="3" t="s">
        <v>98</v>
      </c>
      <c r="S13" s="1" t="str">
        <v>Blönduskóli</v>
      </c>
      <c r="T13" s="6" t="e">
        <f>'Hrá gögn'!K14/INDEX('Hrá gögn'!$S$8:$S$259,MATCH(S13,'Hrá gögn'!$R$8:$R$259,0))</f>
        <v>#N/A</v>
      </c>
      <c r="U13" s="1" t="e">
        <f>+--(INDEX('Hrá gögn'!$S$8:$S$259,MATCH(S13,'Hrá gögn'!$R$8:$R$259,0))&gt;19)</f>
        <v>#N/A</v>
      </c>
      <c r="Y13" s="1" t="str">
        <v>Dalskóli</v>
      </c>
      <c r="Z13" s="1">
        <v>0.40740740740740738</v>
      </c>
      <c r="AA13" s="1">
        <v>1</v>
      </c>
      <c r="AC13" s="1" t="str">
        <v>Fellaskóli Norðurfelli</v>
      </c>
      <c r="AD13" s="6">
        <v>0.25</v>
      </c>
      <c r="AF13" s="1" t="str">
        <v>Hólabrekkuskóli</v>
      </c>
      <c r="AG13" s="1">
        <f t="shared" si="0"/>
        <v>0.47272727272727272</v>
      </c>
      <c r="AI13" s="1" t="str">
        <v>Hólabrekkuskóli</v>
      </c>
      <c r="AJ13" s="1">
        <v>0.47272727272727272</v>
      </c>
    </row>
    <row r="14" spans="2:36" x14ac:dyDescent="0.4">
      <c r="C14" s="1" t="str">
        <v>Kópavogsskóli</v>
      </c>
      <c r="D14" s="10">
        <v>0.68965517241379315</v>
      </c>
      <c r="M14" s="3" t="s">
        <v>160</v>
      </c>
      <c r="S14" s="1" t="str">
        <v>Borgarhólsskóli</v>
      </c>
      <c r="T14" s="6">
        <f>'Hrá gögn'!K15/INDEX('Hrá gögn'!$S$8:$S$259,MATCH(S14,'Hrá gögn'!$R$8:$R$259,0))</f>
        <v>0.84615384615384615</v>
      </c>
      <c r="U14" s="1">
        <f>+--(INDEX('Hrá gögn'!$S$8:$S$259,MATCH(S14,'Hrá gögn'!$R$8:$R$259,0))&gt;19)</f>
        <v>1</v>
      </c>
      <c r="Y14" s="1" t="str">
        <v>Dalvíkurskóli</v>
      </c>
      <c r="Z14" s="1">
        <v>0.75</v>
      </c>
      <c r="AA14" s="1">
        <v>0</v>
      </c>
      <c r="AC14" s="1" t="str">
        <v>Foldaskóli</v>
      </c>
      <c r="AD14" s="6">
        <v>0.54022988505747127</v>
      </c>
      <c r="AF14" s="1" t="str">
        <v>Ingunnarskóli</v>
      </c>
      <c r="AG14" s="1">
        <f t="shared" si="0"/>
        <v>0.72093023255813948</v>
      </c>
      <c r="AI14" s="1" t="str">
        <v>Ingunnarskóli</v>
      </c>
      <c r="AJ14" s="1">
        <v>0.72093023255813948</v>
      </c>
    </row>
    <row r="15" spans="2:36" x14ac:dyDescent="0.4">
      <c r="C15" s="1" t="str">
        <v>Hvaleyrarskóli</v>
      </c>
      <c r="D15" s="10">
        <v>0.68571428571428572</v>
      </c>
      <c r="M15" s="3" t="s">
        <v>99</v>
      </c>
      <c r="S15" s="1" t="str">
        <v>Breiðholtsskóli</v>
      </c>
      <c r="T15" s="6">
        <f>'Hrá gögn'!K16/INDEX('Hrá gögn'!$S$8:$S$259,MATCH(S15,'Hrá gögn'!$R$8:$R$259,0))</f>
        <v>0.48648648648648651</v>
      </c>
      <c r="U15" s="1">
        <f>+--(INDEX('Hrá gögn'!$S$8:$S$259,MATCH(S15,'Hrá gögn'!$R$8:$R$259,0))&gt;19)</f>
        <v>1</v>
      </c>
      <c r="Y15" s="1" t="str">
        <v>Djúpavogsskóli</v>
      </c>
      <c r="Z15" s="1">
        <v>0.25</v>
      </c>
      <c r="AA15" s="1">
        <v>0</v>
      </c>
      <c r="AC15" s="1" t="str">
        <v>Garðaskóli</v>
      </c>
      <c r="AD15" s="6">
        <v>0.81142857142857139</v>
      </c>
      <c r="AF15" s="1" t="str">
        <v>Klébergsskóli</v>
      </c>
      <c r="AG15" s="1" t="e">
        <f t="shared" si="0"/>
        <v>#N/A</v>
      </c>
      <c r="AI15" s="1" t="str">
        <v>Langholtsskóli</v>
      </c>
      <c r="AJ15" s="1">
        <v>0.50847457627118642</v>
      </c>
    </row>
    <row r="16" spans="2:36" x14ac:dyDescent="0.4">
      <c r="C16" s="1" t="str">
        <v>Vatnsendaskóli</v>
      </c>
      <c r="D16" s="10">
        <v>0.67924528301886788</v>
      </c>
      <c r="M16" s="3" t="s">
        <v>64</v>
      </c>
      <c r="S16" s="1" t="str">
        <v>Brekkubæjarskóli</v>
      </c>
      <c r="T16" s="6">
        <f>'Hrá gögn'!K17/INDEX('Hrá gögn'!$S$8:$S$259,MATCH(S16,'Hrá gögn'!$R$8:$R$259,0))</f>
        <v>0.42499999999999999</v>
      </c>
      <c r="U16" s="1">
        <f>+--(INDEX('Hrá gögn'!$S$8:$S$259,MATCH(S16,'Hrá gögn'!$R$8:$R$259,0))&gt;19)</f>
        <v>1</v>
      </c>
      <c r="Y16" s="1" t="str">
        <v>Egilsstaðaskóli</v>
      </c>
      <c r="Z16" s="1">
        <v>0.76</v>
      </c>
      <c r="AA16" s="1">
        <v>1</v>
      </c>
      <c r="AC16" s="1" t="str">
        <v>Gerðaskóli</v>
      </c>
      <c r="AD16" s="6">
        <v>0.2608695652173913</v>
      </c>
      <c r="AF16" s="1" t="str">
        <v>Langholtsskóli</v>
      </c>
      <c r="AG16" s="1">
        <f t="shared" si="0"/>
        <v>0.50847457627118642</v>
      </c>
      <c r="AI16" s="1" t="str">
        <v>Laugalækjarskóli</v>
      </c>
      <c r="AJ16" s="1">
        <v>0.6071428571428571</v>
      </c>
    </row>
    <row r="17" spans="3:36" x14ac:dyDescent="0.4">
      <c r="C17" s="1" t="str">
        <v>Sjálandsskóli</v>
      </c>
      <c r="D17" s="10">
        <v>0.66666666666666663</v>
      </c>
      <c r="M17" s="3" t="s">
        <v>101</v>
      </c>
      <c r="S17" s="1" t="str">
        <v>Brekkuskóli</v>
      </c>
      <c r="T17" s="6">
        <f>'Hrá gögn'!K18/INDEX('Hrá gögn'!$S$8:$S$259,MATCH(S17,'Hrá gögn'!$R$8:$R$259,0))</f>
        <v>0.69811320754716977</v>
      </c>
      <c r="U17" s="1">
        <f>+--(INDEX('Hrá gögn'!$S$8:$S$259,MATCH(S17,'Hrá gögn'!$R$8:$R$259,0))&gt;19)</f>
        <v>1</v>
      </c>
      <c r="Y17" s="1" t="str">
        <v>Eskifjarðarskóli</v>
      </c>
      <c r="Z17" s="1">
        <v>0.14285714285714285</v>
      </c>
      <c r="AA17" s="1">
        <v>0</v>
      </c>
      <c r="AC17" s="1" t="str">
        <v>Giljaskóli</v>
      </c>
      <c r="AD17" s="6">
        <v>0.7931034482758621</v>
      </c>
      <c r="AF17" s="1" t="str">
        <v>Laugalækjarskóli</v>
      </c>
      <c r="AG17" s="1">
        <f t="shared" si="0"/>
        <v>0.6071428571428571</v>
      </c>
      <c r="AI17" s="1" t="str">
        <v>Norðlingaskóli</v>
      </c>
      <c r="AJ17" s="1">
        <v>0.65384615384615385</v>
      </c>
    </row>
    <row r="18" spans="3:36" x14ac:dyDescent="0.4">
      <c r="C18" s="1" t="str">
        <v>Hlíðaskóli</v>
      </c>
      <c r="D18" s="10">
        <v>0.660377358490566</v>
      </c>
      <c r="M18" s="3" t="s">
        <v>65</v>
      </c>
      <c r="S18" s="1" t="str">
        <v>Brúarássskóli</v>
      </c>
      <c r="T18" s="6" t="e">
        <f>'Hrá gögn'!K19/INDEX('Hrá gögn'!$S$8:$S$259,MATCH(S18,'Hrá gögn'!$R$8:$R$259,0))</f>
        <v>#N/A</v>
      </c>
      <c r="U18" s="1" t="e">
        <f>+--(INDEX('Hrá gögn'!$S$8:$S$259,MATCH(S18,'Hrá gögn'!$R$8:$R$259,0))&gt;19)</f>
        <v>#N/A</v>
      </c>
      <c r="Y18" s="1" t="str">
        <v>Fellaskóli Norðurfelli</v>
      </c>
      <c r="Z18" s="1">
        <v>0.25</v>
      </c>
      <c r="AA18" s="1">
        <v>1</v>
      </c>
      <c r="AC18" s="1" t="str">
        <v>Glerárskóli</v>
      </c>
      <c r="AD18" s="6">
        <v>0.51724137931034486</v>
      </c>
      <c r="AF18" s="1" t="str">
        <v>Norðlingaskóli</v>
      </c>
      <c r="AG18" s="1">
        <f t="shared" si="0"/>
        <v>0.65384615384615385</v>
      </c>
      <c r="AI18" s="1" t="str">
        <v>Rimaskóli</v>
      </c>
      <c r="AJ18" s="1">
        <v>0.61702127659574468</v>
      </c>
    </row>
    <row r="19" spans="3:36" x14ac:dyDescent="0.4">
      <c r="C19" s="1" t="str">
        <v>Norðlingaskóli</v>
      </c>
      <c r="D19" s="10">
        <v>0.65384615384615385</v>
      </c>
      <c r="M19" s="3" t="s">
        <v>45</v>
      </c>
      <c r="S19" s="1" t="str">
        <v>Bildudalsskóli</v>
      </c>
      <c r="T19" s="6" t="e">
        <f>'Hrá gögn'!K20/INDEX('Hrá gögn'!$S$8:$S$259,MATCH(S19,'Hrá gögn'!$R$8:$R$259,0))</f>
        <v>#N/A</v>
      </c>
      <c r="U19" s="1" t="e">
        <f>+--(INDEX('Hrá gögn'!$S$8:$S$259,MATCH(S19,'Hrá gögn'!$R$8:$R$259,0))&gt;19)</f>
        <v>#N/A</v>
      </c>
      <c r="Y19" s="1" t="str">
        <v>Flóaskóli</v>
      </c>
      <c r="Z19" s="1">
        <v>0.5</v>
      </c>
      <c r="AA19" s="1">
        <v>0</v>
      </c>
      <c r="AC19" s="1" t="str">
        <v>Grundaskóli</v>
      </c>
      <c r="AD19" s="6">
        <v>0.75</v>
      </c>
      <c r="AF19" s="1" t="str">
        <v>Rimaskóli</v>
      </c>
      <c r="AG19" s="1">
        <f t="shared" si="0"/>
        <v>0.61702127659574468</v>
      </c>
      <c r="AI19" s="1" t="str">
        <v>Réttarholtsskóli</v>
      </c>
      <c r="AJ19" s="1">
        <v>0.81395348837209303</v>
      </c>
    </row>
    <row r="20" spans="3:36" x14ac:dyDescent="0.4">
      <c r="C20" s="1" t="str">
        <v>Vogaskóli</v>
      </c>
      <c r="D20" s="10">
        <v>0.64</v>
      </c>
      <c r="M20" s="3" t="s">
        <v>36</v>
      </c>
      <c r="S20" s="1" t="str">
        <v>Dalskóli</v>
      </c>
      <c r="T20" s="6">
        <f>'Hrá gögn'!K21/INDEX('Hrá gögn'!$S$8:$S$259,MATCH(S20,'Hrá gögn'!$R$8:$R$259,0))</f>
        <v>0.40740740740740738</v>
      </c>
      <c r="U20" s="1">
        <f>+--(INDEX('Hrá gögn'!$S$8:$S$259,MATCH(S20,'Hrá gögn'!$R$8:$R$259,0))&gt;19)</f>
        <v>1</v>
      </c>
      <c r="Y20" s="1" t="str">
        <v>Flúðaskóli</v>
      </c>
      <c r="Z20" s="1">
        <v>0.72222222222222221</v>
      </c>
      <c r="AA20" s="1">
        <v>0</v>
      </c>
      <c r="AC20" s="1" t="str">
        <v>Grunnskóli Grindavíkur</v>
      </c>
      <c r="AD20" s="6">
        <v>0.56521739130434778</v>
      </c>
      <c r="AF20" s="1" t="str">
        <v>Réttarholtsskóli</v>
      </c>
      <c r="AG20" s="1">
        <f t="shared" si="0"/>
        <v>0.81395348837209303</v>
      </c>
      <c r="AI20" s="1" t="str">
        <v>Seljaskóli</v>
      </c>
      <c r="AJ20" s="1">
        <v>0.53333333333333333</v>
      </c>
    </row>
    <row r="21" spans="3:36" x14ac:dyDescent="0.4">
      <c r="C21" s="1" t="str">
        <v>Álftanesskóli</v>
      </c>
      <c r="D21" s="10">
        <v>0.63829787234042556</v>
      </c>
      <c r="M21" s="3" t="s">
        <v>102</v>
      </c>
      <c r="S21" s="1" t="str">
        <v>Dalvíkurskóli</v>
      </c>
      <c r="T21" s="6">
        <f>'Hrá gögn'!K22/INDEX('Hrá gögn'!$S$8:$S$259,MATCH(S21,'Hrá gögn'!$R$8:$R$259,0))</f>
        <v>0.75</v>
      </c>
      <c r="U21" s="1">
        <f>+--(INDEX('Hrá gögn'!$S$8:$S$259,MATCH(S21,'Hrá gögn'!$R$8:$R$259,0))&gt;19)</f>
        <v>0</v>
      </c>
      <c r="Y21" s="1" t="str">
        <v>Foldaskóli</v>
      </c>
      <c r="Z21" s="1">
        <v>0.54022988505747127</v>
      </c>
      <c r="AA21" s="1">
        <v>1</v>
      </c>
      <c r="AC21" s="1" t="str">
        <v>Grunnskóli Hornafjarðar</v>
      </c>
      <c r="AD21" s="6">
        <v>0.69565217391304346</v>
      </c>
      <c r="AF21" s="1" t="str">
        <v>Seljaskóli</v>
      </c>
      <c r="AG21" s="1">
        <f t="shared" si="0"/>
        <v>0.53333333333333333</v>
      </c>
      <c r="AI21" s="1" t="str">
        <v>Sæmundarskóli</v>
      </c>
      <c r="AJ21" s="1">
        <v>0.69491525423728817</v>
      </c>
    </row>
    <row r="22" spans="3:36" x14ac:dyDescent="0.4">
      <c r="C22" s="1" t="str">
        <v>Víðistaðaskóli</v>
      </c>
      <c r="D22" s="10">
        <v>0.63076923076923075</v>
      </c>
      <c r="M22" s="3" t="s">
        <v>104</v>
      </c>
      <c r="S22" s="1" t="str">
        <v>Djúpavogsskóli</v>
      </c>
      <c r="T22" s="6">
        <f>'Hrá gögn'!K23/INDEX('Hrá gögn'!$S$8:$S$259,MATCH(S22,'Hrá gögn'!$R$8:$R$259,0))</f>
        <v>0.25</v>
      </c>
      <c r="U22" s="1">
        <f>+--(INDEX('Hrá gögn'!$S$8:$S$259,MATCH(S22,'Hrá gögn'!$R$8:$R$259,0))&gt;19)</f>
        <v>0</v>
      </c>
      <c r="Y22" s="1" t="str">
        <v>Garðaskóli</v>
      </c>
      <c r="Z22" s="1">
        <v>0.81142857142857139</v>
      </c>
      <c r="AA22" s="1">
        <v>1</v>
      </c>
      <c r="AC22" s="1" t="str">
        <v>Grunnskóli Reyðarfjarðar</v>
      </c>
      <c r="AD22" s="6">
        <v>0.45454545454545453</v>
      </c>
      <c r="AF22" s="1" t="str">
        <v>Sæmundarskóli</v>
      </c>
      <c r="AG22" s="1">
        <f t="shared" si="0"/>
        <v>0.69491525423728817</v>
      </c>
      <c r="AI22" s="1" t="str">
        <v>Vogaskóli</v>
      </c>
      <c r="AJ22" s="1">
        <v>0.64</v>
      </c>
    </row>
    <row r="23" spans="3:36" x14ac:dyDescent="0.4">
      <c r="C23" s="1" t="str">
        <v>Austurbæjarskóli</v>
      </c>
      <c r="D23" s="10">
        <v>0.62790697674418605</v>
      </c>
      <c r="M23" s="3" t="s">
        <v>183</v>
      </c>
      <c r="S23" s="1" t="str">
        <v>Egilsstaðaskóli</v>
      </c>
      <c r="T23" s="6">
        <f>'Hrá gögn'!K24/INDEX('Hrá gögn'!$S$8:$S$259,MATCH(S23,'Hrá gögn'!$R$8:$R$259,0))</f>
        <v>0.76</v>
      </c>
      <c r="U23" s="1">
        <f>+--(INDEX('Hrá gögn'!$S$8:$S$259,MATCH(S23,'Hrá gögn'!$R$8:$R$259,0))&gt;19)</f>
        <v>1</v>
      </c>
      <c r="Y23" s="1" t="str">
        <v>Gerðaskóli</v>
      </c>
      <c r="Z23" s="1">
        <v>0.2608695652173913</v>
      </c>
      <c r="AA23" s="1">
        <v>1</v>
      </c>
      <c r="AC23" s="1" t="str">
        <v>Grunnskóli Seltjarnarness</v>
      </c>
      <c r="AD23" s="6">
        <v>0.65909090909090906</v>
      </c>
      <c r="AF23" s="1" t="str">
        <v>Vogaskóli</v>
      </c>
      <c r="AG23" s="1">
        <f t="shared" si="0"/>
        <v>0.64</v>
      </c>
      <c r="AI23" s="1" t="str">
        <v>Álftamýrarskóli</v>
      </c>
      <c r="AJ23" s="1">
        <v>0.3</v>
      </c>
    </row>
    <row r="24" spans="3:36" x14ac:dyDescent="0.4">
      <c r="C24" s="1" t="str">
        <v>Áslandsskóli</v>
      </c>
      <c r="D24" s="10">
        <v>0.62</v>
      </c>
      <c r="M24" s="3" t="s">
        <v>92</v>
      </c>
      <c r="S24" s="1" t="str">
        <v>Eskifjarðarskóli</v>
      </c>
      <c r="T24" s="6">
        <f>'Hrá gögn'!K25/INDEX('Hrá gögn'!$S$8:$S$259,MATCH(S24,'Hrá gögn'!$R$8:$R$259,0))</f>
        <v>0.14285714285714285</v>
      </c>
      <c r="U24" s="1">
        <f>+--(INDEX('Hrá gögn'!$S$8:$S$259,MATCH(S24,'Hrá gögn'!$R$8:$R$259,0))&gt;19)</f>
        <v>0</v>
      </c>
      <c r="Y24" s="1" t="str">
        <v>Giljaskóli</v>
      </c>
      <c r="Z24" s="1">
        <v>0.7931034482758621</v>
      </c>
      <c r="AA24" s="1">
        <v>1</v>
      </c>
      <c r="AC24" s="1" t="str">
        <v>Grunnskóli Snæfellsbæjar</v>
      </c>
      <c r="AD24" s="6">
        <v>0.6</v>
      </c>
      <c r="AF24" s="1" t="str">
        <v>Álftamýrarskóli</v>
      </c>
      <c r="AG24" s="1">
        <f t="shared" si="0"/>
        <v>0.3</v>
      </c>
      <c r="AI24" s="1" t="str">
        <v>Árbæjarskóli</v>
      </c>
      <c r="AJ24" s="1">
        <v>0.6</v>
      </c>
    </row>
    <row r="25" spans="3:36" x14ac:dyDescent="0.4">
      <c r="C25" s="1" t="str">
        <v>Rimaskóli</v>
      </c>
      <c r="D25" s="10">
        <v>0.61702127659574468</v>
      </c>
      <c r="M25" s="3" t="s">
        <v>67</v>
      </c>
      <c r="S25" s="1" t="str">
        <v>Fellaskóli Fellabær</v>
      </c>
      <c r="T25" s="6" t="e">
        <f>'Hrá gögn'!K26/INDEX('Hrá gögn'!$S$8:$S$259,MATCH(S25,'Hrá gögn'!$R$8:$R$259,0))</f>
        <v>#N/A</v>
      </c>
      <c r="U25" s="1" t="e">
        <f>+--(INDEX('Hrá gögn'!$S$8:$S$259,MATCH(S25,'Hrá gögn'!$R$8:$R$259,0))&gt;19)</f>
        <v>#N/A</v>
      </c>
      <c r="Y25" s="1" t="str">
        <v>Glerárskóli</v>
      </c>
      <c r="Z25" s="1">
        <v>0.51724137931034486</v>
      </c>
      <c r="AA25" s="1">
        <v>1</v>
      </c>
      <c r="AC25" s="1" t="str">
        <v>Grunnskóli Vestmannaeyja</v>
      </c>
      <c r="AD25" s="6">
        <v>0.79487179487179482</v>
      </c>
      <c r="AF25" s="1" t="str">
        <v>Árbæjarskóli</v>
      </c>
      <c r="AG25" s="1">
        <f t="shared" si="0"/>
        <v>0.6</v>
      </c>
      <c r="AI25" s="1" t="str">
        <v>Ölduselsskóli</v>
      </c>
      <c r="AJ25" s="1">
        <v>0.45098039215686275</v>
      </c>
    </row>
    <row r="26" spans="3:36" x14ac:dyDescent="0.4">
      <c r="C26" s="1" t="str">
        <v>Lækjarskóli</v>
      </c>
      <c r="D26" s="10">
        <v>0.60869565217391308</v>
      </c>
      <c r="M26" s="3" t="s">
        <v>95</v>
      </c>
      <c r="S26" s="1" t="str">
        <v>Fellaskóli Norðurfelli</v>
      </c>
      <c r="T26" s="6">
        <f>'Hrá gögn'!K27/'Hrá gögn'!S22</f>
        <v>0.25</v>
      </c>
      <c r="U26" s="1">
        <v>1</v>
      </c>
      <c r="Y26" s="1" t="str">
        <v>Grenivíkurskóli</v>
      </c>
      <c r="Z26" s="1">
        <v>0.66666666666666663</v>
      </c>
      <c r="AA26" s="1">
        <v>0</v>
      </c>
      <c r="AC26" s="1" t="str">
        <v>Grunnskólinn á Ísafirði</v>
      </c>
      <c r="AD26" s="6">
        <v>0.78787878787878785</v>
      </c>
      <c r="AF26" s="1" t="str">
        <v>Ölduselsskóli</v>
      </c>
      <c r="AG26" s="1">
        <f t="shared" si="0"/>
        <v>0.45098039215686275</v>
      </c>
      <c r="AI26" s="1" t="str">
        <v>Víkurskóli</v>
      </c>
      <c r="AJ26" s="1">
        <v>0.4264705882352941</v>
      </c>
    </row>
    <row r="27" spans="3:36" x14ac:dyDescent="0.4">
      <c r="C27" s="1" t="str">
        <v>Laugalækjarskóli</v>
      </c>
      <c r="D27" s="10">
        <v>0.6071428571428571</v>
      </c>
      <c r="M27" s="3" t="s">
        <v>66</v>
      </c>
      <c r="S27" s="1" t="str">
        <v>Flóaskóli</v>
      </c>
      <c r="T27" s="6">
        <f>'Hrá gögn'!K28/INDEX('Hrá gögn'!$S$8:$S$259,MATCH(S27,'Hrá gögn'!$R$8:$R$259,0))</f>
        <v>0.5</v>
      </c>
      <c r="U27" s="1">
        <f>+--(INDEX('Hrá gögn'!$S$8:$S$259,MATCH(S27,'Hrá gögn'!$R$8:$R$259,0))&gt;19)</f>
        <v>0</v>
      </c>
      <c r="Y27" s="1" t="str">
        <v>Grundaskóli</v>
      </c>
      <c r="Z27" s="1">
        <v>0.75</v>
      </c>
      <c r="AA27" s="1">
        <v>1</v>
      </c>
      <c r="AC27" s="1" t="str">
        <v>Grunnskólinn í Borgarnesi</v>
      </c>
      <c r="AD27" s="6">
        <v>0.77272727272727271</v>
      </c>
      <c r="AF27" s="1" t="str">
        <v>Tjarnarskóli</v>
      </c>
      <c r="AG27" s="1" t="e">
        <f t="shared" si="0"/>
        <v>#N/A</v>
      </c>
      <c r="AI27" s="1" t="str">
        <v>Álfhólsskóli</v>
      </c>
      <c r="AJ27" s="1">
        <v>0.39705882352941174</v>
      </c>
    </row>
    <row r="28" spans="3:36" x14ac:dyDescent="0.4">
      <c r="C28" s="1" t="str">
        <v>Árbæjarskóli</v>
      </c>
      <c r="D28" s="10">
        <v>0.6</v>
      </c>
      <c r="M28" s="3" t="s">
        <v>181</v>
      </c>
      <c r="S28" s="1" t="str">
        <v>Flúðaskóli</v>
      </c>
      <c r="T28" s="6">
        <f>'Hrá gögn'!K29/INDEX('Hrá gögn'!$S$8:$S$259,MATCH(S28,'Hrá gögn'!$R$8:$R$259,0))</f>
        <v>0.72222222222222221</v>
      </c>
      <c r="U28" s="1">
        <f>+--(INDEX('Hrá gögn'!$S$8:$S$259,MATCH(S28,'Hrá gögn'!$R$8:$R$259,0))&gt;19)</f>
        <v>0</v>
      </c>
      <c r="Y28" s="1" t="str">
        <v>Grunnskóli Bolungarvíkur</v>
      </c>
      <c r="Z28" s="1">
        <v>0.63636363636363635</v>
      </c>
      <c r="AA28" s="1">
        <v>0</v>
      </c>
      <c r="AC28" s="1" t="str">
        <v>Grunnskólinn í Hveragerði</v>
      </c>
      <c r="AD28" s="6">
        <v>0.51515151515151514</v>
      </c>
      <c r="AF28" s="1" t="str">
        <v>Víkurskóli</v>
      </c>
      <c r="AG28" s="1">
        <f t="shared" si="0"/>
        <v>0.4264705882352941</v>
      </c>
      <c r="AI28" s="1" t="str">
        <v>Kársnesskóli</v>
      </c>
      <c r="AJ28" s="1">
        <v>0.73584905660377353</v>
      </c>
    </row>
    <row r="29" spans="3:36" x14ac:dyDescent="0.4">
      <c r="C29" s="1" t="str">
        <v>Lágafellsskóli</v>
      </c>
      <c r="D29" s="10">
        <v>0.6</v>
      </c>
      <c r="L29" s="1" t="s">
        <v>334</v>
      </c>
      <c r="M29" s="7" t="s">
        <v>113</v>
      </c>
      <c r="S29" s="1" t="str">
        <v>Foldaskóli</v>
      </c>
      <c r="T29" s="6">
        <f>'Hrá gögn'!K30/INDEX('Hrá gögn'!$S$8:$S$259,MATCH(S29,'Hrá gögn'!$R$8:$R$259,0))</f>
        <v>0.54022988505747127</v>
      </c>
      <c r="U29" s="1">
        <f>+--(INDEX('Hrá gögn'!$S$8:$S$259,MATCH(S29,'Hrá gögn'!$R$8:$R$259,0))&gt;19)</f>
        <v>1</v>
      </c>
      <c r="Y29" s="1" t="str">
        <v>Grunnskóli Borgarfjarðar</v>
      </c>
      <c r="Z29" s="1">
        <v>0.47368421052631576</v>
      </c>
      <c r="AA29" s="1">
        <v>0</v>
      </c>
      <c r="AC29" s="1" t="str">
        <v>Grunnskólinn í Þorlákshöfn</v>
      </c>
      <c r="AD29" s="6">
        <v>0.8214285714285714</v>
      </c>
      <c r="AF29" s="1" t="str">
        <v>Waldorfskólinn Sólstafir</v>
      </c>
      <c r="AG29" s="1" t="e">
        <f t="shared" si="0"/>
        <v>#N/A</v>
      </c>
      <c r="AI29" s="1" t="str">
        <v>Kópavogsskóli</v>
      </c>
      <c r="AJ29" s="1">
        <v>0.68965517241379315</v>
      </c>
    </row>
    <row r="30" spans="3:36" x14ac:dyDescent="0.4">
      <c r="C30" s="1" t="str">
        <v>Lindaskóli</v>
      </c>
      <c r="D30" s="10">
        <v>0.5490196078431373</v>
      </c>
      <c r="M30" s="7" t="s">
        <v>39</v>
      </c>
      <c r="S30" s="1" t="str">
        <v>Framsýn menntun ehf.</v>
      </c>
      <c r="T30" s="6" t="e">
        <f>'Hrá gögn'!K31/INDEX('Hrá gögn'!$S$8:$S$259,MATCH(S30,'Hrá gögn'!$R$8:$R$259,0))</f>
        <v>#N/A</v>
      </c>
      <c r="U30" s="1" t="e">
        <f>+--(INDEX('Hrá gögn'!$S$8:$S$259,MATCH(S30,'Hrá gögn'!$R$8:$R$259,0))&gt;19)</f>
        <v>#N/A</v>
      </c>
      <c r="Y30" s="1" t="str">
        <v>Grunnskóli Fjallabyggðar</v>
      </c>
      <c r="Z30" s="1">
        <v>0.31578947368421051</v>
      </c>
      <c r="AA30" s="1">
        <v>0</v>
      </c>
      <c r="AC30" s="1" t="str">
        <v>Hagaskóli</v>
      </c>
      <c r="AD30" s="6">
        <v>0.71497584541062797</v>
      </c>
      <c r="AF30" s="1" t="str">
        <v>Álfhólsskóli</v>
      </c>
      <c r="AG30" s="1">
        <f t="shared" si="0"/>
        <v>0.39705882352941174</v>
      </c>
      <c r="AI30" s="1" t="str">
        <v>Lindaskóli</v>
      </c>
      <c r="AJ30" s="1">
        <v>0.5490196078431373</v>
      </c>
    </row>
    <row r="31" spans="3:36" x14ac:dyDescent="0.4">
      <c r="C31" s="1" t="str">
        <v>Snælandsskóli</v>
      </c>
      <c r="D31" s="10">
        <v>0.54761904761904767</v>
      </c>
      <c r="M31" s="7" t="s">
        <v>226</v>
      </c>
      <c r="S31" s="1" t="str">
        <v>Garðaskóli</v>
      </c>
      <c r="T31" s="6">
        <f>'Hrá gögn'!K32/INDEX('Hrá gögn'!$S$8:$S$259,MATCH(S31,'Hrá gögn'!$R$8:$R$259,0))</f>
        <v>0.81142857142857139</v>
      </c>
      <c r="U31" s="1">
        <f>+--(INDEX('Hrá gögn'!$S$8:$S$259,MATCH(S31,'Hrá gögn'!$R$8:$R$259,0))&gt;19)</f>
        <v>1</v>
      </c>
      <c r="Y31" s="1" t="str">
        <v>Grunnskóli Grindavíkur</v>
      </c>
      <c r="Z31" s="1">
        <v>0.56521739130434778</v>
      </c>
      <c r="AA31" s="1">
        <v>1</v>
      </c>
      <c r="AC31" s="1" t="str">
        <v>Hlíðaskóli</v>
      </c>
      <c r="AD31" s="6">
        <v>0.660377358490566</v>
      </c>
      <c r="AF31" s="1" t="str">
        <v>Kársnesskóli</v>
      </c>
      <c r="AG31" s="1">
        <f t="shared" si="0"/>
        <v>0.73584905660377353</v>
      </c>
      <c r="AI31" s="1" t="str">
        <v>Salaskóli</v>
      </c>
      <c r="AJ31" s="1">
        <v>0.73770491803278693</v>
      </c>
    </row>
    <row r="32" spans="3:36" x14ac:dyDescent="0.4">
      <c r="C32" s="1" t="str">
        <v>Foldaskóli</v>
      </c>
      <c r="D32" s="10">
        <v>0.54022988505747127</v>
      </c>
      <c r="M32" s="7" t="s">
        <v>227</v>
      </c>
      <c r="S32" s="1" t="str">
        <v>Gerðaskóli</v>
      </c>
      <c r="T32" s="6">
        <f>'Hrá gögn'!K33/INDEX('Hrá gögn'!$S$8:$S$259,MATCH(S32,'Hrá gögn'!$R$8:$R$259,0))</f>
        <v>0.2608695652173913</v>
      </c>
      <c r="U32" s="1">
        <f>+--(INDEX('Hrá gögn'!$S$8:$S$259,MATCH(S32,'Hrá gögn'!$R$8:$R$259,0))&gt;19)</f>
        <v>1</v>
      </c>
      <c r="Y32" s="1" t="str">
        <v>Grunnskóli Grundarfjarðar</v>
      </c>
      <c r="Z32" s="1">
        <v>0.7</v>
      </c>
      <c r="AA32" s="1">
        <v>0</v>
      </c>
      <c r="AC32" s="1" t="str">
        <v>Holtaskóli</v>
      </c>
      <c r="AD32" s="6">
        <v>0.41304347826086957</v>
      </c>
      <c r="AF32" s="1" t="str">
        <v>Kópavogsskóli</v>
      </c>
      <c r="AG32" s="1">
        <f t="shared" si="0"/>
        <v>0.68965517241379315</v>
      </c>
      <c r="AI32" s="1" t="str">
        <v>Smáraskóli</v>
      </c>
      <c r="AJ32" s="1">
        <v>0.96</v>
      </c>
    </row>
    <row r="33" spans="3:36" x14ac:dyDescent="0.4">
      <c r="C33" s="1" t="str">
        <v>Seljaskóli</v>
      </c>
      <c r="D33" s="10">
        <v>0.53333333333333333</v>
      </c>
      <c r="M33" s="7" t="s">
        <v>163</v>
      </c>
      <c r="S33" s="1" t="str">
        <v>Giljaskóli</v>
      </c>
      <c r="T33" s="6">
        <f>'Hrá gögn'!K34/INDEX('Hrá gögn'!$S$8:$S$259,MATCH(S33,'Hrá gögn'!$R$8:$R$259,0))</f>
        <v>0.7931034482758621</v>
      </c>
      <c r="U33" s="1">
        <f>+--(INDEX('Hrá gögn'!$S$8:$S$259,MATCH(S33,'Hrá gögn'!$R$8:$R$259,0))&gt;19)</f>
        <v>1</v>
      </c>
      <c r="Y33" s="1" t="str">
        <v>Grunnskóli Hornafjarðar</v>
      </c>
      <c r="Z33" s="1">
        <v>0.69565217391304346</v>
      </c>
      <c r="AA33" s="1">
        <v>1</v>
      </c>
      <c r="AC33" s="1" t="str">
        <v>Hraunvallaskóli</v>
      </c>
      <c r="AD33" s="6">
        <v>0.8571428571428571</v>
      </c>
      <c r="AF33" s="1" t="str">
        <v>Kóraskóli</v>
      </c>
      <c r="AG33" s="1" t="e">
        <f t="shared" si="0"/>
        <v>#N/A</v>
      </c>
      <c r="AI33" s="1" t="str">
        <v>Snælandsskóli</v>
      </c>
      <c r="AJ33" s="1">
        <v>0.54761904761904767</v>
      </c>
    </row>
    <row r="34" spans="3:36" x14ac:dyDescent="0.4">
      <c r="C34" s="1" t="str">
        <v>Langholtsskóli</v>
      </c>
      <c r="D34" s="10">
        <v>0.50847457627118642</v>
      </c>
      <c r="M34" s="7" t="s">
        <v>40</v>
      </c>
      <c r="S34" s="1" t="str">
        <v>Glerárskóli</v>
      </c>
      <c r="T34" s="6">
        <f>'Hrá gögn'!K35/INDEX('Hrá gögn'!$S$8:$S$259,MATCH(S34,'Hrá gögn'!$R$8:$R$259,0))</f>
        <v>0.51724137931034486</v>
      </c>
      <c r="U34" s="1">
        <f>+--(INDEX('Hrá gögn'!$S$8:$S$259,MATCH(S34,'Hrá gögn'!$R$8:$R$259,0))&gt;19)</f>
        <v>1</v>
      </c>
      <c r="Y34" s="1" t="str">
        <v>Grunnskóli Reyðarfjarðar</v>
      </c>
      <c r="Z34" s="1">
        <v>0.45454545454545453</v>
      </c>
      <c r="AA34" s="1">
        <v>1</v>
      </c>
      <c r="AC34" s="1" t="str">
        <v>Hvaleyrarskóli</v>
      </c>
      <c r="AD34" s="6">
        <v>0.68571428571428572</v>
      </c>
      <c r="AF34" s="1" t="str">
        <v>Lindaskóli</v>
      </c>
      <c r="AG34" s="1">
        <f t="shared" si="0"/>
        <v>0.5490196078431373</v>
      </c>
      <c r="AI34" s="1" t="str">
        <v>Vatnsendaskóli</v>
      </c>
      <c r="AJ34" s="1">
        <v>0.67924528301886788</v>
      </c>
    </row>
    <row r="35" spans="3:36" x14ac:dyDescent="0.4">
      <c r="C35" s="1" t="str">
        <v>Öldutúnsskóli</v>
      </c>
      <c r="D35" s="10">
        <v>0.5</v>
      </c>
      <c r="M35" s="7" t="s">
        <v>41</v>
      </c>
      <c r="S35" s="1" t="str">
        <v>Grenivíkurskóli</v>
      </c>
      <c r="T35" s="6">
        <f>'Hrá gögn'!K36/INDEX('Hrá gögn'!$S$8:$S$259,MATCH(S35,'Hrá gögn'!$R$8:$R$259,0))</f>
        <v>0.66666666666666663</v>
      </c>
      <c r="U35" s="1">
        <f>+--(INDEX('Hrá gögn'!$S$8:$S$259,MATCH(S35,'Hrá gögn'!$R$8:$R$259,0))&gt;19)</f>
        <v>0</v>
      </c>
      <c r="Y35" s="1" t="str">
        <v>Grunnskóli Seltjarnarness</v>
      </c>
      <c r="Z35" s="1">
        <v>0.65909090909090906</v>
      </c>
      <c r="AA35" s="1">
        <v>1</v>
      </c>
      <c r="AC35" s="1" t="str">
        <v>Hvolsskóli</v>
      </c>
      <c r="AD35" s="6">
        <v>0.42857142857142855</v>
      </c>
      <c r="AF35" s="1" t="str">
        <v>Salaskóli</v>
      </c>
      <c r="AG35" s="1">
        <f t="shared" si="0"/>
        <v>0.73770491803278693</v>
      </c>
      <c r="AI35" s="1" t="str">
        <v>Álftanesskóli</v>
      </c>
      <c r="AJ35" s="1">
        <v>0.63829787234042556</v>
      </c>
    </row>
    <row r="36" spans="3:36" x14ac:dyDescent="0.4">
      <c r="C36" s="1" t="str">
        <v>Breiðholtsskóli</v>
      </c>
      <c r="D36" s="10">
        <v>0.48648648648648651</v>
      </c>
      <c r="M36" s="7" t="s">
        <v>112</v>
      </c>
      <c r="S36" s="1" t="str">
        <v>Grundaskóli</v>
      </c>
      <c r="T36" s="6">
        <f>'Hrá gögn'!K37/INDEX('Hrá gögn'!$S$8:$S$259,MATCH(S36,'Hrá gögn'!$R$8:$R$259,0))</f>
        <v>0.75</v>
      </c>
      <c r="U36" s="1">
        <f>+--(INDEX('Hrá gögn'!$S$8:$S$259,MATCH(S36,'Hrá gögn'!$R$8:$R$259,0))&gt;19)</f>
        <v>1</v>
      </c>
      <c r="Y36" s="1" t="str">
        <v>Grunnskóli Snæfellsbæjar</v>
      </c>
      <c r="Z36" s="1">
        <v>0.6</v>
      </c>
      <c r="AA36" s="1">
        <v>1</v>
      </c>
      <c r="AC36" s="1" t="str">
        <v>Háteigsskóli</v>
      </c>
      <c r="AD36" s="6">
        <v>0.69565217391304346</v>
      </c>
      <c r="AF36" s="1" t="str">
        <v>Smáraskóli</v>
      </c>
      <c r="AG36" s="1">
        <f t="shared" si="0"/>
        <v>0.96</v>
      </c>
      <c r="AI36" s="1" t="str">
        <v>Garðaskóli</v>
      </c>
      <c r="AJ36" s="1">
        <v>0.81142857142857139</v>
      </c>
    </row>
    <row r="37" spans="3:36" x14ac:dyDescent="0.4">
      <c r="C37" s="1" t="str">
        <v>Hólabrekkuskóli</v>
      </c>
      <c r="D37" s="10">
        <v>0.47272727272727272</v>
      </c>
      <c r="M37" s="7" t="s">
        <v>87</v>
      </c>
      <c r="S37" s="1" t="str">
        <v>Grunnskóli Bolungarvíkur</v>
      </c>
      <c r="T37" s="6">
        <f>'Hrá gögn'!K38/INDEX('Hrá gögn'!$S$8:$S$259,MATCH(S37,'Hrá gögn'!$R$8:$R$259,0))</f>
        <v>0.63636363636363635</v>
      </c>
      <c r="U37" s="1">
        <f>+--(INDEX('Hrá gögn'!$S$8:$S$259,MATCH(S37,'Hrá gögn'!$R$8:$R$259,0))&gt;19)</f>
        <v>0</v>
      </c>
      <c r="Y37" s="1" t="str">
        <v>Grunnskóli Vestmannaeyja</v>
      </c>
      <c r="Z37" s="1">
        <v>0.79487179487179482</v>
      </c>
      <c r="AA37" s="1">
        <v>1</v>
      </c>
      <c r="AC37" s="1" t="str">
        <v>Hólabrekkuskóli</v>
      </c>
      <c r="AD37" s="6">
        <v>0.47272727272727272</v>
      </c>
      <c r="AF37" s="1" t="str">
        <v>Snælandsskóli</v>
      </c>
      <c r="AG37" s="1">
        <f t="shared" ref="AG37:AG68" si="1">+INDEX($AD$5:$AD$78,MATCH(AF37,$AC$5:$AC$78,0))</f>
        <v>0.54761904761904767</v>
      </c>
      <c r="AI37" s="1" t="str">
        <v>Sjálandsskóli</v>
      </c>
      <c r="AJ37" s="1">
        <v>0.66666666666666663</v>
      </c>
    </row>
    <row r="38" spans="3:36" x14ac:dyDescent="0.4">
      <c r="C38" s="1" t="str">
        <v>Ölduselsskóli</v>
      </c>
      <c r="D38" s="10">
        <v>0.45098039215686275</v>
      </c>
      <c r="M38" s="7" t="s">
        <v>338</v>
      </c>
      <c r="S38" s="1" t="str">
        <v>Grunnskóli Borgarfjarðar</v>
      </c>
      <c r="T38" s="6">
        <f>'Hrá gögn'!K39/INDEX('Hrá gögn'!$S$8:$S$259,MATCH(S38,'Hrá gögn'!$R$8:$R$259,0))</f>
        <v>0.47368421052631576</v>
      </c>
      <c r="U38" s="1">
        <f>+--(INDEX('Hrá gögn'!$S$8:$S$259,MATCH(S38,'Hrá gögn'!$R$8:$R$259,0))&gt;19)</f>
        <v>0</v>
      </c>
      <c r="Y38" s="1" t="str">
        <v>Grunnskólinn Hellu</v>
      </c>
      <c r="Z38" s="1">
        <v>0.6470588235294118</v>
      </c>
      <c r="AA38" s="1">
        <v>0</v>
      </c>
      <c r="AC38" s="1" t="str">
        <v>Hörðuvallaskóli</v>
      </c>
      <c r="AD38" s="6">
        <v>0.68604651162790697</v>
      </c>
      <c r="AF38" s="1" t="str">
        <v>Vatnsendaskóli</v>
      </c>
      <c r="AG38" s="1">
        <f t="shared" si="1"/>
        <v>0.67924528301886788</v>
      </c>
      <c r="AI38" s="1" t="str">
        <v>Áslandsskóli</v>
      </c>
      <c r="AJ38" s="1">
        <v>0.62</v>
      </c>
    </row>
    <row r="39" spans="3:36" x14ac:dyDescent="0.4">
      <c r="C39" s="1" t="str">
        <v>Setbergsskóli</v>
      </c>
      <c r="D39" s="10">
        <v>0.43181818181818182</v>
      </c>
      <c r="L39" s="1" t="s">
        <v>339</v>
      </c>
      <c r="M39" s="8" t="s">
        <v>184</v>
      </c>
      <c r="S39" s="1" t="str">
        <v>Grunnskóli Borgarfjarðar-eystri</v>
      </c>
      <c r="T39" s="6" t="e">
        <f>'Hrá gögn'!K40/INDEX('Hrá gögn'!$S$8:$S$259,MATCH(S39,'Hrá gögn'!$R$8:$R$259,0))</f>
        <v>#N/A</v>
      </c>
      <c r="U39" s="1" t="e">
        <f>+--(INDEX('Hrá gögn'!$S$8:$S$259,MATCH(S39,'Hrá gögn'!$R$8:$R$259,0))&gt;19)</f>
        <v>#N/A</v>
      </c>
      <c r="Y39" s="1" t="str">
        <v>Grunnskólinn austan Vatna</v>
      </c>
      <c r="Z39" s="1">
        <v>0.4</v>
      </c>
      <c r="AA39" s="1">
        <v>0</v>
      </c>
      <c r="AC39" s="1" t="str">
        <v>Ingunnarskóli</v>
      </c>
      <c r="AD39" s="6">
        <v>0.72093023255813948</v>
      </c>
      <c r="AF39" s="1" t="str">
        <v>Waldorfskóli</v>
      </c>
      <c r="AG39" s="1" t="e">
        <f t="shared" si="1"/>
        <v>#N/A</v>
      </c>
      <c r="AI39" s="1" t="str">
        <v>Hraunvallaskóli</v>
      </c>
      <c r="AJ39" s="1">
        <v>0.8571428571428571</v>
      </c>
    </row>
    <row r="40" spans="3:36" x14ac:dyDescent="0.4">
      <c r="C40" s="1" t="str">
        <v>Víkurskóli</v>
      </c>
      <c r="D40" s="10">
        <v>0.4264705882352941</v>
      </c>
      <c r="M40" s="8" t="s">
        <v>38</v>
      </c>
      <c r="S40" s="1" t="str">
        <v>Grunnskóli Djúpavogs</v>
      </c>
      <c r="T40" s="6" t="e">
        <f>'Hrá gögn'!K41/INDEX('Hrá gögn'!$S$8:$S$259,MATCH(S40,'Hrá gögn'!$R$8:$R$259,0))</f>
        <v>#N/A</v>
      </c>
      <c r="U40" s="1" t="e">
        <f>+--(INDEX('Hrá gögn'!$S$8:$S$259,MATCH(S40,'Hrá gögn'!$R$8:$R$259,0))&gt;19)</f>
        <v>#N/A</v>
      </c>
      <c r="Y40" s="1" t="str">
        <v>Grunnskólinn á Suðureyri</v>
      </c>
      <c r="Z40" s="1">
        <v>0.83333333333333337</v>
      </c>
      <c r="AA40" s="1">
        <v>0</v>
      </c>
      <c r="AC40" s="1" t="str">
        <v>Kársnesskóli</v>
      </c>
      <c r="AD40" s="6">
        <v>0.73584905660377353</v>
      </c>
      <c r="AF40" s="1" t="str">
        <v>Álftanesskóli</v>
      </c>
      <c r="AG40" s="1">
        <f t="shared" si="1"/>
        <v>0.63829787234042556</v>
      </c>
      <c r="AI40" s="1" t="str">
        <v>Hvaleyrarskóli</v>
      </c>
      <c r="AJ40" s="1">
        <v>0.68571428571428572</v>
      </c>
    </row>
    <row r="41" spans="3:36" x14ac:dyDescent="0.4">
      <c r="C41" s="1" t="str">
        <v>Dalskóli</v>
      </c>
      <c r="D41" s="10">
        <v>0.40740740740740738</v>
      </c>
      <c r="M41" s="3" t="s">
        <v>170</v>
      </c>
      <c r="S41" s="1" t="str">
        <v>Grunnskóli Fjallabyggðar</v>
      </c>
      <c r="T41" s="6">
        <f>'Hrá gögn'!K42/INDEX('Hrá gögn'!$S$8:$S$259,MATCH(S41,'Hrá gögn'!$R$8:$R$259,0))</f>
        <v>0.31578947368421051</v>
      </c>
      <c r="U41" s="1">
        <f>+--(INDEX('Hrá gögn'!$S$8:$S$259,MATCH(S41,'Hrá gögn'!$R$8:$R$259,0))&gt;19)</f>
        <v>0</v>
      </c>
      <c r="Y41" s="1" t="str">
        <v>Grunnskólinn á Ísafirði</v>
      </c>
      <c r="Z41" s="1">
        <v>0.78787878787878785</v>
      </c>
      <c r="AA41" s="1">
        <v>1</v>
      </c>
      <c r="AC41" s="1" t="str">
        <v>Kópavogsskóli</v>
      </c>
      <c r="AD41" s="6">
        <v>0.68965517241379315</v>
      </c>
      <c r="AF41" s="1" t="str">
        <v>Garðaskóli</v>
      </c>
      <c r="AG41" s="1">
        <f t="shared" si="1"/>
        <v>0.81142857142857139</v>
      </c>
      <c r="AI41" s="1" t="str">
        <v>Lækjarskóli</v>
      </c>
      <c r="AJ41" s="1">
        <v>0.60869565217391308</v>
      </c>
    </row>
    <row r="42" spans="3:36" x14ac:dyDescent="0.4">
      <c r="C42" s="1" t="str">
        <v>Álfhólsskóli</v>
      </c>
      <c r="D42" s="10">
        <v>0.39705882352941174</v>
      </c>
      <c r="M42" s="3" t="s">
        <v>235</v>
      </c>
      <c r="S42" s="1" t="str">
        <v>Grunnskóli Grindavíkur</v>
      </c>
      <c r="T42" s="6">
        <f>'Hrá gögn'!K43/INDEX('Hrá gögn'!$S$8:$S$259,MATCH(S42,'Hrá gögn'!$R$8:$R$259,0))</f>
        <v>0.56521739130434778</v>
      </c>
      <c r="U42" s="1">
        <f>+--(INDEX('Hrá gögn'!$S$8:$S$259,MATCH(S42,'Hrá gögn'!$R$8:$R$259,0))&gt;19)</f>
        <v>1</v>
      </c>
      <c r="Y42" s="1" t="str">
        <v>Grunnskólinn á Þórshöfn</v>
      </c>
      <c r="Z42" s="1">
        <v>0.375</v>
      </c>
      <c r="AA42" s="1">
        <v>0</v>
      </c>
      <c r="AC42" s="1" t="str">
        <v>Landakotsskóli</v>
      </c>
      <c r="AD42" s="6">
        <v>0.33333333333333331</v>
      </c>
      <c r="AF42" s="1" t="str">
        <v>Sjálandsskóli</v>
      </c>
      <c r="AG42" s="1">
        <f t="shared" si="1"/>
        <v>0.66666666666666663</v>
      </c>
      <c r="AI42" s="1" t="str">
        <v>Setbergsskóli</v>
      </c>
      <c r="AJ42" s="1">
        <v>0.43181818181818182</v>
      </c>
    </row>
    <row r="43" spans="3:36" x14ac:dyDescent="0.4">
      <c r="C43" s="1" t="str">
        <v>Álftamýrarskóli</v>
      </c>
      <c r="D43" s="10">
        <v>0.3</v>
      </c>
      <c r="M43" s="3" t="s">
        <v>117</v>
      </c>
      <c r="S43" s="1" t="str">
        <v>Grunnskóli Grundarfjarðar</v>
      </c>
      <c r="T43" s="6">
        <f>'Hrá gögn'!K44/INDEX('Hrá gögn'!$S$8:$S$259,MATCH(S43,'Hrá gögn'!$R$8:$R$259,0))</f>
        <v>0.7</v>
      </c>
      <c r="U43" s="1">
        <f>+--(INDEX('Hrá gögn'!$S$8:$S$259,MATCH(S43,'Hrá gögn'!$R$8:$R$259,0))&gt;19)</f>
        <v>0</v>
      </c>
      <c r="Y43" s="1" t="str">
        <v>Grunnskólinn í Borgarnesi</v>
      </c>
      <c r="Z43" s="1">
        <v>0.77272727272727271</v>
      </c>
      <c r="AA43" s="1">
        <v>1</v>
      </c>
      <c r="AC43" s="1" t="str">
        <v>Langholtsskóli</v>
      </c>
      <c r="AD43" s="6">
        <v>0.50847457627118642</v>
      </c>
      <c r="AF43" s="1" t="str">
        <v>Urriðaholtsskóli</v>
      </c>
      <c r="AG43" s="1" t="e">
        <f t="shared" si="1"/>
        <v>#N/A</v>
      </c>
      <c r="AI43" s="1" t="str">
        <v>Víðistaðaskóli</v>
      </c>
      <c r="AJ43" s="1">
        <v>0.63076923076923075</v>
      </c>
    </row>
    <row r="44" spans="3:36" x14ac:dyDescent="0.4">
      <c r="C44" s="1" t="str">
        <v>Fellaskóli Norðurfelli</v>
      </c>
      <c r="D44" s="10">
        <v>0.25</v>
      </c>
      <c r="L44" s="1" t="s">
        <v>340</v>
      </c>
      <c r="M44" s="3" t="s">
        <v>51</v>
      </c>
      <c r="S44" s="1" t="str">
        <v>Grunnskóli Hornafjarðar</v>
      </c>
      <c r="T44" s="6">
        <f>'Hrá gögn'!K45/INDEX('Hrá gögn'!$S$8:$S$259,MATCH(S44,'Hrá gögn'!$R$8:$R$259,0))</f>
        <v>0.69565217391304346</v>
      </c>
      <c r="U44" s="1">
        <f>+--(INDEX('Hrá gögn'!$S$8:$S$259,MATCH(S44,'Hrá gögn'!$R$8:$R$259,0))&gt;19)</f>
        <v>1</v>
      </c>
      <c r="Y44" s="1" t="str">
        <v>Grunnskólinn í Hveragerði</v>
      </c>
      <c r="Z44" s="1">
        <v>0.51515151515151514</v>
      </c>
      <c r="AA44" s="1">
        <v>1</v>
      </c>
      <c r="AC44" s="1" t="str">
        <v>Laugalækjarskóli</v>
      </c>
      <c r="AD44" s="6">
        <v>0.6071428571428571</v>
      </c>
      <c r="AF44" s="1" t="str">
        <v>Albjóðaskólinn á Íslandi</v>
      </c>
      <c r="AG44" s="1" t="e">
        <f t="shared" si="1"/>
        <v>#N/A</v>
      </c>
      <c r="AI44" s="1" t="str">
        <v>Öldutúnsskóli</v>
      </c>
      <c r="AJ44" s="1">
        <v>0.5</v>
      </c>
    </row>
    <row r="45" spans="3:36" x14ac:dyDescent="0.4">
      <c r="M45" s="3" t="s">
        <v>47</v>
      </c>
      <c r="S45" s="1" t="str">
        <v>Grunnskóli Húnafings vestra</v>
      </c>
      <c r="T45" s="6" t="e">
        <f>'Hrá gögn'!K46/INDEX('Hrá gögn'!$S$8:$S$259,MATCH(S45,'Hrá gögn'!$R$8:$R$259,0))</f>
        <v>#N/A</v>
      </c>
      <c r="U45" s="1" t="e">
        <f>+--(INDEX('Hrá gögn'!$S$8:$S$259,MATCH(S45,'Hrá gögn'!$R$8:$R$259,0))&gt;19)</f>
        <v>#N/A</v>
      </c>
      <c r="Y45" s="1" t="str">
        <v>Grunnskólinn í Stykkishólmi</v>
      </c>
      <c r="Z45" s="1">
        <v>0.72727272727272729</v>
      </c>
      <c r="AA45" s="1">
        <v>0</v>
      </c>
      <c r="AC45" s="1" t="str">
        <v>Lindaskóli</v>
      </c>
      <c r="AD45" s="6">
        <v>0.5490196078431373</v>
      </c>
      <c r="AF45" s="1" t="str">
        <v>Áslandsskóli</v>
      </c>
      <c r="AG45" s="1">
        <f t="shared" si="1"/>
        <v>0.62</v>
      </c>
      <c r="AI45" s="1" t="str">
        <v>Lágafellsskóli</v>
      </c>
      <c r="AJ45" s="1">
        <v>0.6</v>
      </c>
    </row>
    <row r="46" spans="3:36" x14ac:dyDescent="0.4">
      <c r="M46" s="3" t="s">
        <v>48</v>
      </c>
      <c r="S46" s="1" t="str">
        <v>Grunnskóli Reyðarfjarðar</v>
      </c>
      <c r="T46" s="6">
        <f>'Hrá gögn'!K47/INDEX('Hrá gögn'!$S$8:$S$259,MATCH(S46,'Hrá gögn'!$R$8:$R$259,0))</f>
        <v>0.45454545454545453</v>
      </c>
      <c r="U46" s="1">
        <f>+--(INDEX('Hrá gögn'!$S$8:$S$259,MATCH(S46,'Hrá gögn'!$R$8:$R$259,0))&gt;19)</f>
        <v>1</v>
      </c>
      <c r="Y46" s="1" t="str">
        <v>Grunnskólinn í Þorlákshöfn</v>
      </c>
      <c r="Z46" s="1">
        <v>0.8214285714285714</v>
      </c>
      <c r="AA46" s="1">
        <v>1</v>
      </c>
      <c r="AC46" s="1" t="str">
        <v>Lundarskóli</v>
      </c>
      <c r="AD46" s="6">
        <v>0.72727272727272729</v>
      </c>
      <c r="AF46" s="1" t="str">
        <v>Hraunvallaskóli</v>
      </c>
      <c r="AG46" s="1">
        <f t="shared" si="1"/>
        <v>0.8571428571428571</v>
      </c>
    </row>
    <row r="47" spans="3:36" x14ac:dyDescent="0.4">
      <c r="M47" s="3" t="s">
        <v>49</v>
      </c>
      <c r="S47" s="1" t="str">
        <v>Grunnskóli Seltjarnarness</v>
      </c>
      <c r="T47" s="6">
        <f>'Hrá gögn'!K48/INDEX('Hrá gögn'!$S$8:$S$259,MATCH(S47,'Hrá gögn'!$R$8:$R$259,0))</f>
        <v>0.65909090909090906</v>
      </c>
      <c r="U47" s="1">
        <f>+--(INDEX('Hrá gögn'!$S$8:$S$259,MATCH(S47,'Hrá gögn'!$R$8:$R$259,0))&gt;19)</f>
        <v>1</v>
      </c>
      <c r="Y47" s="1" t="str">
        <v>Hagaskóli</v>
      </c>
      <c r="Z47" s="1">
        <v>0.71497584541062797</v>
      </c>
      <c r="AA47" s="1">
        <v>1</v>
      </c>
      <c r="AC47" s="1" t="str">
        <v>Lágafellsskóli</v>
      </c>
      <c r="AD47" s="6">
        <v>0.6</v>
      </c>
      <c r="AF47" s="1" t="str">
        <v>Hvaleyrarskóli</v>
      </c>
      <c r="AG47" s="1">
        <f t="shared" si="1"/>
        <v>0.68571428571428572</v>
      </c>
    </row>
    <row r="48" spans="3:36" x14ac:dyDescent="0.4">
      <c r="M48" s="3" t="s">
        <v>238</v>
      </c>
      <c r="S48" s="1" t="str">
        <v>Grunnskóli Snæfellsbæjar</v>
      </c>
      <c r="T48" s="6">
        <f>'Hrá gögn'!K49/INDEX('Hrá gögn'!$S$8:$S$259,MATCH(S48,'Hrá gögn'!$R$8:$R$259,0))</f>
        <v>0.6</v>
      </c>
      <c r="U48" s="1">
        <f>+--(INDEX('Hrá gögn'!$S$8:$S$259,MATCH(S48,'Hrá gögn'!$R$8:$R$259,0))&gt;19)</f>
        <v>1</v>
      </c>
      <c r="Y48" s="1" t="str">
        <v>Hlíðaskóli</v>
      </c>
      <c r="Z48" s="1">
        <v>0.660377358490566</v>
      </c>
      <c r="AA48" s="1">
        <v>1</v>
      </c>
      <c r="AC48" s="1" t="str">
        <v>Lækjarskóli</v>
      </c>
      <c r="AD48" s="6">
        <v>0.60869565217391308</v>
      </c>
      <c r="AF48" s="1" t="str">
        <v>Lækjarskóli</v>
      </c>
      <c r="AG48" s="1">
        <f t="shared" si="1"/>
        <v>0.60869565217391308</v>
      </c>
    </row>
    <row r="49" spans="12:33" x14ac:dyDescent="0.4">
      <c r="M49" s="3" t="s">
        <v>168</v>
      </c>
      <c r="S49" s="1" t="str">
        <v>Grunnskóli Vestmannaeyja</v>
      </c>
      <c r="T49" s="6">
        <f>'Hrá gögn'!K50/INDEX('Hrá gögn'!$S$8:$S$259,MATCH(S49,'Hrá gögn'!$R$8:$R$259,0))</f>
        <v>0.79487179487179482</v>
      </c>
      <c r="U49" s="1">
        <f>+--(INDEX('Hrá gögn'!$S$8:$S$259,MATCH(S49,'Hrá gögn'!$R$8:$R$259,0))&gt;19)</f>
        <v>1</v>
      </c>
      <c r="Y49" s="1" t="str">
        <v>Holtaskóli</v>
      </c>
      <c r="Z49" s="1">
        <v>0.41304347826086957</v>
      </c>
      <c r="AA49" s="1">
        <v>1</v>
      </c>
      <c r="AC49" s="1" t="str">
        <v>Myllubakkaskóli</v>
      </c>
      <c r="AD49" s="6">
        <v>0.3888888888888889</v>
      </c>
      <c r="AF49" s="1" t="str">
        <v>NÚ</v>
      </c>
      <c r="AG49" s="1" t="e">
        <f t="shared" si="1"/>
        <v>#N/A</v>
      </c>
    </row>
    <row r="50" spans="12:33" x14ac:dyDescent="0.4">
      <c r="M50" s="3" t="s">
        <v>239</v>
      </c>
      <c r="S50" s="1" t="str">
        <v>Grunnskóli Vesturbyggðar</v>
      </c>
      <c r="T50" s="6" t="e">
        <f>'Hrá gögn'!K51/INDEX('Hrá gögn'!$S$8:$S$259,MATCH(S50,'Hrá gögn'!$R$8:$R$259,0))</f>
        <v>#N/A</v>
      </c>
      <c r="U50" s="1" t="e">
        <f>+--(INDEX('Hrá gögn'!$S$8:$S$259,MATCH(S50,'Hrá gögn'!$R$8:$R$259,0))&gt;19)</f>
        <v>#N/A</v>
      </c>
      <c r="Y50" s="1" t="str">
        <v>Hrafnagilsskóli</v>
      </c>
      <c r="Z50" s="1">
        <v>1</v>
      </c>
      <c r="AA50" s="1">
        <v>0</v>
      </c>
      <c r="AC50" s="1" t="str">
        <v>Naustaskóli</v>
      </c>
      <c r="AD50" s="6">
        <v>0.6470588235294118</v>
      </c>
      <c r="AF50" s="1" t="str">
        <v>Setbergsskóli</v>
      </c>
      <c r="AG50" s="1">
        <f t="shared" si="1"/>
        <v>0.43181818181818182</v>
      </c>
    </row>
    <row r="51" spans="12:33" x14ac:dyDescent="0.4">
      <c r="M51" s="3" t="s">
        <v>50</v>
      </c>
      <c r="S51" s="1" t="str">
        <v>Grunnskólinn Hellu</v>
      </c>
      <c r="T51" s="6">
        <f>'Hrá gögn'!K52/INDEX('Hrá gögn'!$S$8:$S$259,MATCH(S51,'Hrá gögn'!$R$8:$R$259,0))</f>
        <v>0.6470588235294118</v>
      </c>
      <c r="U51" s="1">
        <f>+--(INDEX('Hrá gögn'!$S$8:$S$259,MATCH(S51,'Hrá gögn'!$R$8:$R$259,0))&gt;19)</f>
        <v>0</v>
      </c>
      <c r="Y51" s="1" t="str">
        <v>Hraunvallaskóli</v>
      </c>
      <c r="Z51" s="1">
        <v>0.8571428571428571</v>
      </c>
      <c r="AA51" s="1">
        <v>1</v>
      </c>
      <c r="AC51" s="1" t="str">
        <v>Njarðvíkurskóli</v>
      </c>
      <c r="AD51" s="6">
        <v>0.4375</v>
      </c>
      <c r="AF51" s="1" t="str">
        <v>Skarðshlíðarskóli</v>
      </c>
      <c r="AG51" s="1" t="e">
        <f t="shared" si="1"/>
        <v>#N/A</v>
      </c>
    </row>
    <row r="52" spans="12:33" x14ac:dyDescent="0.4">
      <c r="M52" s="3" t="s">
        <v>52</v>
      </c>
      <c r="S52" s="1" t="str">
        <v>Grunnskólinn austan Vatna</v>
      </c>
      <c r="T52" s="6">
        <f>'Hrá gögn'!K53/INDEX('Hrá gögn'!$S$8:$S$259,MATCH(S52,'Hrá gögn'!$R$8:$R$259,0))</f>
        <v>0.4</v>
      </c>
      <c r="U52" s="1">
        <f>+--(INDEX('Hrá gögn'!$S$8:$S$259,MATCH(S52,'Hrá gögn'!$R$8:$R$259,0))&gt;19)</f>
        <v>0</v>
      </c>
      <c r="Y52" s="1" t="str">
        <v>Hvaleyrarskóli</v>
      </c>
      <c r="Z52" s="1">
        <v>0.68571428571428572</v>
      </c>
      <c r="AA52" s="1">
        <v>1</v>
      </c>
      <c r="AC52" s="1" t="str">
        <v>Norðlingaskóli</v>
      </c>
      <c r="AD52" s="6">
        <v>0.65384615384615385</v>
      </c>
      <c r="AF52" s="1" t="str">
        <v>Víðistaðaskóli</v>
      </c>
      <c r="AG52" s="1">
        <f t="shared" si="1"/>
        <v>0.63076923076923075</v>
      </c>
    </row>
    <row r="53" spans="12:33" x14ac:dyDescent="0.4">
      <c r="L53" s="1" t="s">
        <v>341</v>
      </c>
      <c r="M53" s="3" t="s">
        <v>230</v>
      </c>
      <c r="S53" s="1" t="str">
        <v>Grunnskólinn á Eskifirði</v>
      </c>
      <c r="T53" s="6" t="e">
        <f>'Hrá gögn'!K54/INDEX('Hrá gögn'!$S$8:$S$259,MATCH(S53,'Hrá gögn'!$R$8:$R$259,0))</f>
        <v>#N/A</v>
      </c>
      <c r="U53" s="1" t="e">
        <f>+--(INDEX('Hrá gögn'!$S$8:$S$259,MATCH(S53,'Hrá gögn'!$R$8:$R$259,0))&gt;19)</f>
        <v>#N/A</v>
      </c>
      <c r="Y53" s="1" t="str">
        <v>Hvolsskóli</v>
      </c>
      <c r="Z53" s="1">
        <v>0.42857142857142855</v>
      </c>
      <c r="AA53" s="1">
        <v>1</v>
      </c>
      <c r="AC53" s="1" t="str">
        <v>Oddeyrarskóli</v>
      </c>
      <c r="AD53" s="6">
        <v>0.52380952380952384</v>
      </c>
      <c r="AF53" s="1" t="str">
        <v>Öldutúnsskóli</v>
      </c>
      <c r="AG53" s="1">
        <f t="shared" si="1"/>
        <v>0.5</v>
      </c>
    </row>
    <row r="54" spans="12:33" x14ac:dyDescent="0.4">
      <c r="L54" s="1" t="s">
        <v>342</v>
      </c>
      <c r="M54" s="3" t="s">
        <v>240</v>
      </c>
      <c r="S54" s="1" t="str">
        <v>Grunnskólinn á Suðureyri</v>
      </c>
      <c r="T54" s="6">
        <f>'Hrá gögn'!K55/INDEX('Hrá gögn'!$S$8:$S$259,MATCH(S54,'Hrá gögn'!$R$8:$R$259,0))</f>
        <v>0.83333333333333337</v>
      </c>
      <c r="U54" s="1">
        <f>+--(INDEX('Hrá gögn'!$S$8:$S$259,MATCH(S54,'Hrá gögn'!$R$8:$R$259,0))&gt;19)</f>
        <v>0</v>
      </c>
      <c r="Y54" s="1" t="str">
        <v>Háteigsskóli</v>
      </c>
      <c r="Z54" s="1">
        <v>0.69565217391304346</v>
      </c>
      <c r="AA54" s="1">
        <v>1</v>
      </c>
      <c r="AC54" s="1" t="str">
        <v>Rimaskóli</v>
      </c>
      <c r="AD54" s="6">
        <v>0.61702127659574468</v>
      </c>
      <c r="AF54" s="1" t="str">
        <v>Valhúsaskóli</v>
      </c>
      <c r="AG54" s="1" t="e">
        <f t="shared" si="1"/>
        <v>#N/A</v>
      </c>
    </row>
    <row r="55" spans="12:33" x14ac:dyDescent="0.4">
      <c r="M55" s="3" t="s">
        <v>241</v>
      </c>
      <c r="S55" s="1" t="str">
        <v>Grunnskólinn á Ísafirði</v>
      </c>
      <c r="T55" s="6">
        <f>'Hrá gögn'!K56/INDEX('Hrá gögn'!$S$8:$S$259,MATCH(S55,'Hrá gögn'!$R$8:$R$259,0))</f>
        <v>0.78787878787878785</v>
      </c>
      <c r="U55" s="1">
        <f>+--(INDEX('Hrá gögn'!$S$8:$S$259,MATCH(S55,'Hrá gögn'!$R$8:$R$259,0))&gt;19)</f>
        <v>1</v>
      </c>
      <c r="Y55" s="1" t="str">
        <v>Hólabrekkuskóli</v>
      </c>
      <c r="Z55" s="1">
        <v>0.47272727272727272</v>
      </c>
      <c r="AA55" s="1">
        <v>1</v>
      </c>
      <c r="AC55" s="1" t="str">
        <v>Réttarholtsskóli</v>
      </c>
      <c r="AD55" s="6">
        <v>0.81395348837209303</v>
      </c>
      <c r="AF55" s="1" t="str">
        <v>Helgafellsskóli</v>
      </c>
      <c r="AG55" s="1" t="e">
        <f t="shared" si="1"/>
        <v>#N/A</v>
      </c>
    </row>
    <row r="56" spans="12:33" x14ac:dyDescent="0.4">
      <c r="M56" s="3" t="s">
        <v>242</v>
      </c>
      <c r="S56" s="1" t="str">
        <v>Grunnskólinn á Þingeyri</v>
      </c>
      <c r="T56" s="6" t="e">
        <f>'Hrá gögn'!K57/INDEX('Hrá gögn'!$S$8:$S$259,MATCH(S56,'Hrá gögn'!$R$8:$R$259,0))</f>
        <v>#N/A</v>
      </c>
      <c r="U56" s="1" t="e">
        <f>+--(INDEX('Hrá gögn'!$S$8:$S$259,MATCH(S56,'Hrá gögn'!$R$8:$R$259,0))&gt;19)</f>
        <v>#N/A</v>
      </c>
      <c r="Y56" s="1" t="str">
        <v>Höfðaskóli</v>
      </c>
      <c r="Z56" s="1">
        <v>0.33333333333333331</v>
      </c>
      <c r="AA56" s="1">
        <v>0</v>
      </c>
      <c r="AC56" s="1" t="str">
        <v>Salaskóli</v>
      </c>
      <c r="AD56" s="6">
        <v>0.73770491803278693</v>
      </c>
      <c r="AF56" s="1" t="str">
        <v>Krikaskóli</v>
      </c>
      <c r="AG56" s="1" t="e">
        <f t="shared" si="1"/>
        <v>#N/A</v>
      </c>
    </row>
    <row r="57" spans="12:33" x14ac:dyDescent="0.4">
      <c r="M57" s="3" t="s">
        <v>100</v>
      </c>
      <c r="S57" s="1" t="str">
        <v>Grunnskólinn á Þórshöfn</v>
      </c>
      <c r="T57" s="6">
        <f>'Hrá gögn'!K58/INDEX('Hrá gögn'!$S$8:$S$259,MATCH(S57,'Hrá gögn'!$R$8:$R$259,0))</f>
        <v>0.375</v>
      </c>
      <c r="U57" s="1">
        <f>+--(INDEX('Hrá gögn'!$S$8:$S$259,MATCH(S57,'Hrá gögn'!$R$8:$R$259,0))&gt;19)</f>
        <v>0</v>
      </c>
      <c r="Y57" s="1" t="str">
        <v>Hörðuvallaskóli</v>
      </c>
      <c r="Z57" s="1">
        <v>0.68604651162790697</v>
      </c>
      <c r="AA57" s="1">
        <v>1</v>
      </c>
      <c r="AC57" s="1" t="str">
        <v>Seljaskóli</v>
      </c>
      <c r="AD57" s="6">
        <v>0.53333333333333333</v>
      </c>
      <c r="AF57" s="1" t="str">
        <v>Kvíslarskóli</v>
      </c>
      <c r="AG57" s="1" t="e">
        <f t="shared" si="1"/>
        <v>#N/A</v>
      </c>
    </row>
    <row r="58" spans="12:33" x14ac:dyDescent="0.4">
      <c r="S58" s="1" t="str">
        <v>Grunnskólinn í Borgarnesi</v>
      </c>
      <c r="T58" s="6">
        <f>'Hrá gögn'!K59/INDEX('Hrá gögn'!$S$8:$S$259,MATCH(S58,'Hrá gögn'!$R$8:$R$259,0))</f>
        <v>0.77272727272727271</v>
      </c>
      <c r="U58" s="1">
        <f>+--(INDEX('Hrá gögn'!$S$8:$S$259,MATCH(S58,'Hrá gögn'!$R$8:$R$259,0))&gt;19)</f>
        <v>1</v>
      </c>
      <c r="Y58" s="1" t="str">
        <v>Húnavallaskóli</v>
      </c>
      <c r="Z58" s="1">
        <v>0.33333333333333331</v>
      </c>
      <c r="AA58" s="1">
        <v>0</v>
      </c>
      <c r="AC58" s="1" t="str">
        <v>Setbergsskóli</v>
      </c>
      <c r="AD58" s="6">
        <v>0.43181818181818182</v>
      </c>
      <c r="AF58" s="1" t="str">
        <v>Lágafellsskóli</v>
      </c>
      <c r="AG58" s="1">
        <f t="shared" si="1"/>
        <v>0.6</v>
      </c>
    </row>
    <row r="59" spans="12:33" x14ac:dyDescent="0.4">
      <c r="S59" s="1" t="str">
        <v>Grunnskólinn í Hveragerði</v>
      </c>
      <c r="T59" s="6">
        <f>'Hrá gögn'!K60/INDEX('Hrá gögn'!$S$8:$S$259,MATCH(S59,'Hrá gögn'!$R$8:$R$259,0))</f>
        <v>0.51515151515151514</v>
      </c>
      <c r="U59" s="1">
        <f>+--(INDEX('Hrá gögn'!$S$8:$S$259,MATCH(S59,'Hrá gögn'!$R$8:$R$259,0))&gt;19)</f>
        <v>1</v>
      </c>
      <c r="Y59" s="1" t="str">
        <v>Ingunnarskóli</v>
      </c>
      <c r="Z59" s="1">
        <v>0.72093023255813948</v>
      </c>
      <c r="AA59" s="1">
        <v>1</v>
      </c>
      <c r="AC59" s="1" t="str">
        <v>Sjálandsskóli</v>
      </c>
      <c r="AD59" s="6">
        <v>0.66666666666666663</v>
      </c>
    </row>
    <row r="60" spans="12:33" x14ac:dyDescent="0.4">
      <c r="S60" s="1" t="str">
        <v>Grunnskólinn í Sandgerði</v>
      </c>
      <c r="T60" s="6" t="e">
        <f>'Hrá gögn'!K61/INDEX('Hrá gögn'!$S$8:$S$259,MATCH(S60,'Hrá gögn'!$R$8:$R$259,0))</f>
        <v>#N/A</v>
      </c>
      <c r="U60" s="1" t="e">
        <f>+--(INDEX('Hrá gögn'!$S$8:$S$259,MATCH(S60,'Hrá gögn'!$R$8:$R$259,0))&gt;19)</f>
        <v>#N/A</v>
      </c>
      <c r="Y60" s="1" t="str">
        <v>Kerhólsskóli</v>
      </c>
      <c r="Z60" s="1">
        <v>0.25</v>
      </c>
      <c r="AA60" s="1">
        <v>0</v>
      </c>
      <c r="AC60" s="1" t="str">
        <v>Smáraskóli</v>
      </c>
      <c r="AD60" s="6">
        <v>0.96</v>
      </c>
    </row>
    <row r="61" spans="12:33" x14ac:dyDescent="0.4">
      <c r="S61" s="1" t="str">
        <v>Grunnskólinn í Stykkishólmi</v>
      </c>
      <c r="T61" s="6">
        <f>'Hrá gögn'!K62/INDEX('Hrá gögn'!$S$8:$S$259,MATCH(S61,'Hrá gögn'!$R$8:$R$259,0))</f>
        <v>0.72727272727272729</v>
      </c>
      <c r="U61" s="1">
        <f>+--(INDEX('Hrá gögn'!$S$8:$S$259,MATCH(S61,'Hrá gögn'!$R$8:$R$259,0))&gt;19)</f>
        <v>0</v>
      </c>
      <c r="Y61" s="1" t="str">
        <v>Kirkjubæjarskóli</v>
      </c>
      <c r="Z61" s="1">
        <v>0.66666666666666663</v>
      </c>
      <c r="AA61" s="1">
        <v>0</v>
      </c>
      <c r="AC61" s="1" t="str">
        <v>Snælandsskóli</v>
      </c>
      <c r="AD61" s="6">
        <v>0.54761904761904767</v>
      </c>
    </row>
    <row r="62" spans="12:33" x14ac:dyDescent="0.4">
      <c r="S62" s="1" t="str">
        <v>Grunnskólinn í Þorlákshöfn</v>
      </c>
      <c r="T62" s="6">
        <f>'Hrá gögn'!K63/INDEX('Hrá gögn'!$S$8:$S$259,MATCH(S62,'Hrá gögn'!$R$8:$R$259,0))</f>
        <v>0.8214285714285714</v>
      </c>
      <c r="U62" s="1">
        <f>+--(INDEX('Hrá gögn'!$S$8:$S$259,MATCH(S62,'Hrá gögn'!$R$8:$R$259,0))&gt;19)</f>
        <v>1</v>
      </c>
      <c r="Y62" s="1" t="str">
        <v>Klébergsskóli</v>
      </c>
      <c r="Z62" s="1">
        <v>0.44444444444444442</v>
      </c>
      <c r="AA62" s="1">
        <v>0</v>
      </c>
      <c r="AC62" s="1" t="str">
        <v>Sunnulækjarskóli</v>
      </c>
      <c r="AD62" s="6">
        <v>0.47126436781609193</v>
      </c>
    </row>
    <row r="63" spans="12:33" x14ac:dyDescent="0.4">
      <c r="S63" s="1" t="str">
        <v>Hafralækjarskóli</v>
      </c>
      <c r="T63" s="6" t="e">
        <f>'Hrá gögn'!K64/INDEX('Hrá gögn'!$S$8:$S$259,MATCH(S63,'Hrá gögn'!$R$8:$R$259,0))</f>
        <v>#VALUE!</v>
      </c>
      <c r="U63" s="1">
        <f>+--(INDEX('Hrá gögn'!$S$8:$S$259,MATCH(S63,'Hrá gögn'!$R$8:$R$259,0))&gt;19)</f>
        <v>1</v>
      </c>
      <c r="Y63" s="1" t="str">
        <v>Kársnesskóli</v>
      </c>
      <c r="Z63" s="1">
        <v>0.73584905660377353</v>
      </c>
      <c r="AA63" s="1">
        <v>1</v>
      </c>
      <c r="AC63" s="1" t="str">
        <v>Sæmundarskóli</v>
      </c>
      <c r="AD63" s="6">
        <v>0.69491525423728817</v>
      </c>
    </row>
    <row r="64" spans="12:33" x14ac:dyDescent="0.4">
      <c r="S64" s="1" t="str">
        <v>Hagaskóli</v>
      </c>
      <c r="T64" s="6">
        <f>'Hrá gögn'!K65/INDEX('Hrá gögn'!$S$8:$S$259,MATCH(S64,'Hrá gögn'!$R$8:$R$259,0))</f>
        <v>0.71497584541062797</v>
      </c>
      <c r="U64" s="1">
        <f>+--(INDEX('Hrá gögn'!$S$8:$S$259,MATCH(S64,'Hrá gögn'!$R$8:$R$259,0))&gt;19)</f>
        <v>1</v>
      </c>
      <c r="Y64" s="1" t="str">
        <v>Kópavogsskóli</v>
      </c>
      <c r="Z64" s="1">
        <v>0.68965517241379315</v>
      </c>
      <c r="AA64" s="1">
        <v>1</v>
      </c>
      <c r="AC64" s="1" t="str">
        <v>Síðuskóli</v>
      </c>
      <c r="AD64" s="6">
        <v>0.74285714285714288</v>
      </c>
    </row>
    <row r="65" spans="19:30" x14ac:dyDescent="0.4">
      <c r="S65" s="1" t="str">
        <v>Heiðarskóli - Hvalfjarðarsveit</v>
      </c>
      <c r="T65" s="6" t="e">
        <f>'Hrá gögn'!K66/INDEX('Hrá gögn'!$S$8:$S$259,MATCH(S65,'Hrá gögn'!$R$8:$R$259,0))</f>
        <v>#N/A</v>
      </c>
      <c r="U65" s="1" t="e">
        <f>+--(INDEX('Hrá gögn'!$S$8:$S$259,MATCH(S65,'Hrá gögn'!$R$8:$R$259,0))&gt;19)</f>
        <v>#N/A</v>
      </c>
      <c r="Y65" s="1" t="str">
        <v>Landakotsskóli</v>
      </c>
      <c r="Z65" s="1">
        <v>0.33333333333333331</v>
      </c>
      <c r="AA65" s="1">
        <v>1</v>
      </c>
      <c r="AC65" s="1" t="str">
        <v>Vallaskóli</v>
      </c>
      <c r="AD65" s="6">
        <v>0.59649122807017541</v>
      </c>
    </row>
    <row r="66" spans="19:30" x14ac:dyDescent="0.4">
      <c r="S66" s="1" t="str">
        <v>Heiðarskóli - Reykjanesbæ</v>
      </c>
      <c r="T66" s="6" t="e">
        <f>'Hrá gögn'!K67/INDEX('Hrá gögn'!$S$8:$S$259,MATCH(S66,'Hrá gögn'!$R$8:$R$259,0))</f>
        <v>#N/A</v>
      </c>
      <c r="U66" s="1" t="e">
        <f>+--(INDEX('Hrá gögn'!$S$8:$S$259,MATCH(S66,'Hrá gögn'!$R$8:$R$259,0))&gt;19)</f>
        <v>#N/A</v>
      </c>
      <c r="Y66" s="1" t="str">
        <v>Langholtsskóli</v>
      </c>
      <c r="Z66" s="1">
        <v>0.50847457627118642</v>
      </c>
      <c r="AA66" s="1">
        <v>1</v>
      </c>
      <c r="AC66" s="1" t="str">
        <v>Varmárskóli</v>
      </c>
      <c r="AD66" s="6">
        <v>0.55913978494623651</v>
      </c>
    </row>
    <row r="67" spans="19:30" x14ac:dyDescent="0.4">
      <c r="S67" s="1" t="str">
        <v>Hlíðarskóli Akureyri</v>
      </c>
      <c r="T67" s="6" t="e">
        <f>'Hrá gögn'!K68/INDEX('Hrá gögn'!$S$8:$S$259,MATCH(S67,'Hrá gögn'!$R$8:$R$259,0))</f>
        <v>#N/A</v>
      </c>
      <c r="U67" s="1" t="e">
        <f>+--(INDEX('Hrá gögn'!$S$8:$S$259,MATCH(S67,'Hrá gögn'!$R$8:$R$259,0))&gt;19)</f>
        <v>#N/A</v>
      </c>
      <c r="Y67" s="1" t="str">
        <v>Laugalandsskóli í Holtum</v>
      </c>
      <c r="Z67" s="1">
        <v>0.8571428571428571</v>
      </c>
      <c r="AA67" s="1">
        <v>0</v>
      </c>
      <c r="AC67" s="1" t="str">
        <v>Vatnsendaskóli</v>
      </c>
      <c r="AD67" s="6">
        <v>0.67924528301886788</v>
      </c>
    </row>
    <row r="68" spans="19:30" x14ac:dyDescent="0.4">
      <c r="S68" s="1" t="str">
        <v>Hlíðaskóli</v>
      </c>
      <c r="T68" s="6">
        <f>'Hrá gögn'!K69/INDEX('Hrá gögn'!$S$8:$S$259,MATCH(S68,'Hrá gögn'!$R$8:$R$259,0))</f>
        <v>0.660377358490566</v>
      </c>
      <c r="U68" s="1">
        <f>+--(INDEX('Hrá gögn'!$S$8:$S$259,MATCH(S68,'Hrá gögn'!$R$8:$R$259,0))&gt;19)</f>
        <v>1</v>
      </c>
      <c r="Y68" s="1" t="str">
        <v>Laugalækjarskóli</v>
      </c>
      <c r="Z68" s="1">
        <v>0.6071428571428571</v>
      </c>
      <c r="AA68" s="1">
        <v>1</v>
      </c>
      <c r="AC68" s="1" t="str">
        <v>Vogaskóli</v>
      </c>
      <c r="AD68" s="6">
        <v>0.64</v>
      </c>
    </row>
    <row r="69" spans="19:30" x14ac:dyDescent="0.4">
      <c r="S69" s="1" t="str">
        <v>Holtaskóli</v>
      </c>
      <c r="T69" s="6">
        <f>'Hrá gögn'!K70/INDEX('Hrá gögn'!$S$8:$S$259,MATCH(S69,'Hrá gögn'!$R$8:$R$259,0))</f>
        <v>0.41304347826086957</v>
      </c>
      <c r="U69" s="1">
        <f>+--(INDEX('Hrá gögn'!$S$8:$S$259,MATCH(S69,'Hrá gögn'!$R$8:$R$259,0))&gt;19)</f>
        <v>1</v>
      </c>
      <c r="Y69" s="1" t="str">
        <v>Lindaskóli</v>
      </c>
      <c r="Z69" s="1">
        <v>0.5490196078431373</v>
      </c>
      <c r="AA69" s="1">
        <v>1</v>
      </c>
      <c r="AC69" s="1" t="str">
        <v>Víkurskóli</v>
      </c>
      <c r="AD69" s="6">
        <v>0.4264705882352941</v>
      </c>
    </row>
    <row r="70" spans="19:30" x14ac:dyDescent="0.4">
      <c r="S70" s="1" t="str">
        <v>Hrafnagilsskóli</v>
      </c>
      <c r="T70" s="6">
        <f>'Hrá gögn'!K71/INDEX('Hrá gögn'!$S$8:$S$259,MATCH(S70,'Hrá gögn'!$R$8:$R$259,0))</f>
        <v>1</v>
      </c>
      <c r="U70" s="1">
        <f>+--(INDEX('Hrá gögn'!$S$8:$S$259,MATCH(S70,'Hrá gögn'!$R$8:$R$259,0))&gt;19)</f>
        <v>0</v>
      </c>
      <c r="Y70" s="1" t="str">
        <v>Lundarskóli</v>
      </c>
      <c r="Z70" s="1">
        <v>0.72727272727272729</v>
      </c>
      <c r="AA70" s="1">
        <v>1</v>
      </c>
      <c r="AC70" s="1" t="str">
        <v>Víðistaðaskóli</v>
      </c>
      <c r="AD70" s="6">
        <v>0.63076923076923075</v>
      </c>
    </row>
    <row r="71" spans="19:30" x14ac:dyDescent="0.4">
      <c r="S71" s="1" t="str">
        <v>Hraunvallaskóli</v>
      </c>
      <c r="T71" s="6">
        <f>'Hrá gögn'!K72/INDEX('Hrá gögn'!$S$8:$S$259,MATCH(S71,'Hrá gögn'!$R$8:$R$259,0))</f>
        <v>0.8571428571428571</v>
      </c>
      <c r="U71" s="1">
        <f>+--(INDEX('Hrá gögn'!$S$8:$S$259,MATCH(S71,'Hrá gögn'!$R$8:$R$259,0))&gt;19)</f>
        <v>1</v>
      </c>
      <c r="Y71" s="1" t="str">
        <v>Lágafellsskóli</v>
      </c>
      <c r="Z71" s="1">
        <v>0.6</v>
      </c>
      <c r="AA71" s="1">
        <v>1</v>
      </c>
      <c r="AC71" s="1" t="str">
        <v>Álfhólsskóli</v>
      </c>
      <c r="AD71" s="6">
        <v>0.39705882352941174</v>
      </c>
    </row>
    <row r="72" spans="19:30" x14ac:dyDescent="0.4">
      <c r="S72" s="1" t="str">
        <v>Hriseyjarskóli</v>
      </c>
      <c r="T72" s="6" t="e">
        <f>'Hrá gögn'!K73/INDEX('Hrá gögn'!$S$8:$S$259,MATCH(S72,'Hrá gögn'!$R$8:$R$259,0))</f>
        <v>#N/A</v>
      </c>
      <c r="U72" s="1" t="e">
        <f>+--(INDEX('Hrá gögn'!$S$8:$S$259,MATCH(S72,'Hrá gögn'!$R$8:$R$259,0))&gt;19)</f>
        <v>#N/A</v>
      </c>
      <c r="Y72" s="1" t="str">
        <v>Lækjarskóli</v>
      </c>
      <c r="Z72" s="1">
        <v>0.60869565217391308</v>
      </c>
      <c r="AA72" s="1">
        <v>1</v>
      </c>
      <c r="AC72" s="1" t="str">
        <v>Álftamýrarskóli</v>
      </c>
      <c r="AD72" s="6">
        <v>0.3</v>
      </c>
    </row>
    <row r="73" spans="19:30" x14ac:dyDescent="0.4">
      <c r="S73" s="1" t="str">
        <v>Hvaleyrarskóli</v>
      </c>
      <c r="T73" s="6">
        <f>'Hrá gögn'!K74/INDEX('Hrá gögn'!$S$8:$S$259,MATCH(S73,'Hrá gögn'!$R$8:$R$259,0))</f>
        <v>0.68571428571428572</v>
      </c>
      <c r="U73" s="1">
        <f>+--(INDEX('Hrá gögn'!$S$8:$S$259,MATCH(S73,'Hrá gögn'!$R$8:$R$259,0))&gt;19)</f>
        <v>1</v>
      </c>
      <c r="Y73" s="1" t="str">
        <v>Myllubakkaskóli</v>
      </c>
      <c r="Z73" s="1">
        <v>0.3888888888888889</v>
      </c>
      <c r="AA73" s="1">
        <v>1</v>
      </c>
      <c r="AC73" s="1" t="str">
        <v>Álftanesskóli</v>
      </c>
      <c r="AD73" s="6">
        <v>0.63829787234042556</v>
      </c>
    </row>
    <row r="74" spans="19:30" x14ac:dyDescent="0.4">
      <c r="S74" s="1" t="str">
        <v>Hvolsskóli</v>
      </c>
      <c r="T74" s="6">
        <f>'Hrá gögn'!K75/INDEX('Hrá gögn'!$S$8:$S$259,MATCH(S74,'Hrá gögn'!$R$8:$R$259,0))</f>
        <v>0.42857142857142855</v>
      </c>
      <c r="U74" s="1">
        <f>+--(INDEX('Hrá gögn'!$S$8:$S$259,MATCH(S74,'Hrá gögn'!$R$8:$R$259,0))&gt;19)</f>
        <v>1</v>
      </c>
      <c r="Y74" s="1" t="str">
        <v>Naustaskóli</v>
      </c>
      <c r="Z74" s="1">
        <v>0.6470588235294118</v>
      </c>
      <c r="AA74" s="1">
        <v>1</v>
      </c>
      <c r="AC74" s="1" t="str">
        <v>Árbæjarskóli</v>
      </c>
      <c r="AD74" s="1">
        <v>0.6</v>
      </c>
    </row>
    <row r="75" spans="19:30" x14ac:dyDescent="0.4">
      <c r="S75" s="1" t="str">
        <v>Háaleitisskóli - Reykjanesbæ</v>
      </c>
      <c r="T75" s="6" t="e">
        <f>'Hrá gögn'!K76/INDEX('Hrá gögn'!$S$8:$S$259,MATCH(S75,'Hrá gögn'!$R$8:$R$259,0))</f>
        <v>#N/A</v>
      </c>
      <c r="U75" s="1" t="e">
        <f>+--(INDEX('Hrá gögn'!$S$8:$S$259,MATCH(S75,'Hrá gögn'!$R$8:$R$259,0))&gt;19)</f>
        <v>#N/A</v>
      </c>
      <c r="Y75" s="1" t="str">
        <v>Nesskóli</v>
      </c>
      <c r="Z75" s="1">
        <v>0.625</v>
      </c>
      <c r="AA75" s="1">
        <v>0</v>
      </c>
      <c r="AC75" s="1" t="str">
        <v>Árskóli</v>
      </c>
      <c r="AD75" s="1">
        <v>0.625</v>
      </c>
    </row>
    <row r="76" spans="19:30" x14ac:dyDescent="0.4">
      <c r="S76" s="1" t="str">
        <v>Háaleitisskóli - Álftamýri</v>
      </c>
      <c r="T76" s="6" t="e">
        <f>'Hrá gögn'!K77/INDEX('Hrá gögn'!$S$8:$S$259,MATCH(S76,'Hrá gögn'!$R$8:$R$259,0))</f>
        <v>#N/A</v>
      </c>
      <c r="U76" s="1" t="e">
        <f>+--(INDEX('Hrá gögn'!$S$8:$S$259,MATCH(S76,'Hrá gögn'!$R$8:$R$259,0))&gt;19)</f>
        <v>#N/A</v>
      </c>
      <c r="Y76" s="1" t="str">
        <v>Njarðvíkurskóli</v>
      </c>
      <c r="Z76" s="1">
        <v>0.4375</v>
      </c>
      <c r="AA76" s="1">
        <v>1</v>
      </c>
      <c r="AC76" s="1" t="str">
        <v>Áslandsskóli</v>
      </c>
      <c r="AD76" s="1">
        <v>0.62</v>
      </c>
    </row>
    <row r="77" spans="19:30" x14ac:dyDescent="0.4">
      <c r="S77" s="1" t="str">
        <v>Háteigsskóli</v>
      </c>
      <c r="T77" s="6">
        <f>'Hrá gögn'!K78/INDEX('Hrá gögn'!$S$8:$S$259,MATCH(S77,'Hrá gögn'!$R$8:$R$259,0))</f>
        <v>0.69565217391304346</v>
      </c>
      <c r="U77" s="1">
        <f>+--(INDEX('Hrá gögn'!$S$8:$S$259,MATCH(S77,'Hrá gögn'!$R$8:$R$259,0))&gt;19)</f>
        <v>1</v>
      </c>
      <c r="Y77" s="1" t="str">
        <v>Norðlingaskóli</v>
      </c>
      <c r="Z77" s="1">
        <v>0.65384615384615385</v>
      </c>
      <c r="AA77" s="1">
        <v>1</v>
      </c>
      <c r="AC77" s="1" t="str">
        <v>Ölduselsskóli</v>
      </c>
      <c r="AD77" s="1">
        <v>0.45098039215686275</v>
      </c>
    </row>
    <row r="78" spans="19:30" x14ac:dyDescent="0.4">
      <c r="S78" s="1" t="str">
        <v>Hólabrekkuskóli</v>
      </c>
      <c r="T78" s="6">
        <f>'Hrá gögn'!K79/INDEX('Hrá gögn'!$S$8:$S$259,MATCH(S78,'Hrá gögn'!$R$8:$R$259,0))</f>
        <v>0.47272727272727272</v>
      </c>
      <c r="U78" s="1">
        <f>+--(INDEX('Hrá gögn'!$S$8:$S$259,MATCH(S78,'Hrá gögn'!$R$8:$R$259,0))&gt;19)</f>
        <v>1</v>
      </c>
      <c r="Y78" s="1" t="str">
        <v>NÚ - framsýn menntun</v>
      </c>
      <c r="Z78" s="1">
        <v>0.27777777777777779</v>
      </c>
      <c r="AA78" s="1">
        <v>0</v>
      </c>
      <c r="AC78" s="1" t="str">
        <v>Öldutúnsskóli</v>
      </c>
      <c r="AD78" s="1">
        <v>0.5</v>
      </c>
    </row>
    <row r="79" spans="19:30" x14ac:dyDescent="0.4">
      <c r="S79" s="1" t="str">
        <v>Höfðaskóli</v>
      </c>
      <c r="T79" s="6">
        <f>'Hrá gögn'!K80/INDEX('Hrá gögn'!$S$8:$S$259,MATCH(S79,'Hrá gögn'!$R$8:$R$259,0))</f>
        <v>0.33333333333333331</v>
      </c>
      <c r="U79" s="1">
        <f>+--(INDEX('Hrá gögn'!$S$8:$S$259,MATCH(S79,'Hrá gögn'!$R$8:$R$259,0))&gt;19)</f>
        <v>0</v>
      </c>
      <c r="Y79" s="1" t="str">
        <v>Oddeyrarskóli</v>
      </c>
      <c r="Z79" s="1">
        <v>0.52380952380952384</v>
      </c>
      <c r="AA79" s="1">
        <v>1</v>
      </c>
    </row>
    <row r="80" spans="19:30" x14ac:dyDescent="0.4">
      <c r="S80" s="1" t="str">
        <v>Hörðuvallaskóli</v>
      </c>
      <c r="T80" s="6">
        <f>'Hrá gögn'!K81/INDEX('Hrá gögn'!$S$8:$S$259,MATCH(S80,'Hrá gögn'!$R$8:$R$259,0))</f>
        <v>0.68604651162790697</v>
      </c>
      <c r="U80" s="1">
        <f>+--(INDEX('Hrá gögn'!$S$8:$S$259,MATCH(S80,'Hrá gögn'!$R$8:$R$259,0))&gt;19)</f>
        <v>1</v>
      </c>
      <c r="Y80" s="1" t="str">
        <v>Patreksskóli</v>
      </c>
      <c r="Z80" s="1">
        <v>0.5</v>
      </c>
      <c r="AA80" s="1">
        <v>0</v>
      </c>
    </row>
    <row r="81" spans="19:27" x14ac:dyDescent="0.4">
      <c r="S81" s="1" t="str">
        <v>Húnavallaskóli</v>
      </c>
      <c r="T81" s="6">
        <f>'Hrá gögn'!K82/INDEX('Hrá gögn'!$S$8:$S$259,MATCH(S81,'Hrá gögn'!$R$8:$R$259,0))</f>
        <v>0.33333333333333331</v>
      </c>
      <c r="U81" s="1">
        <f>+--(INDEX('Hrá gögn'!$S$8:$S$259,MATCH(S81,'Hrá gögn'!$R$8:$R$259,0))&gt;19)</f>
        <v>0</v>
      </c>
      <c r="Y81" s="1" t="str">
        <v>Reykhólaskóli</v>
      </c>
      <c r="Z81" s="1">
        <v>0.5</v>
      </c>
      <c r="AA81" s="1">
        <v>0</v>
      </c>
    </row>
    <row r="82" spans="19:27" x14ac:dyDescent="0.4">
      <c r="S82" s="1" t="str">
        <v>Ingunnarskóli</v>
      </c>
      <c r="T82" s="6">
        <f>'Hrá gögn'!K83/INDEX('Hrá gögn'!$S$8:$S$259,MATCH(S82,'Hrá gögn'!$R$8:$R$259,0))</f>
        <v>0.72093023255813948</v>
      </c>
      <c r="U82" s="1">
        <f>+--(INDEX('Hrá gögn'!$S$8:$S$259,MATCH(S82,'Hrá gögn'!$R$8:$R$259,0))&gt;19)</f>
        <v>1</v>
      </c>
      <c r="Y82" s="1" t="str">
        <v>Reykjahlíðarskóli</v>
      </c>
      <c r="Z82" s="1">
        <v>0.4</v>
      </c>
      <c r="AA82" s="1">
        <v>0</v>
      </c>
    </row>
    <row r="83" spans="19:27" x14ac:dyDescent="0.4">
      <c r="S83" s="1" t="str">
        <v>Kelduskóli - Vík</v>
      </c>
      <c r="T83" s="6" t="e">
        <f>'Hrá gögn'!K84/INDEX('Hrá gögn'!$S$8:$S$259,MATCH(S83,'Hrá gögn'!$R$8:$R$259,0))</f>
        <v>#N/A</v>
      </c>
      <c r="U83" s="1" t="e">
        <f>+--(INDEX('Hrá gögn'!$S$8:$S$259,MATCH(S83,'Hrá gögn'!$R$8:$R$259,0))&gt;19)</f>
        <v>#N/A</v>
      </c>
      <c r="Y83" s="1" t="str">
        <v>Rimaskóli</v>
      </c>
      <c r="Z83" s="1">
        <v>0.61702127659574468</v>
      </c>
      <c r="AA83" s="1">
        <v>1</v>
      </c>
    </row>
    <row r="84" spans="19:27" x14ac:dyDescent="0.4">
      <c r="S84" s="1" t="str">
        <v>Kerhólsskóli</v>
      </c>
      <c r="T84" s="6">
        <f>'Hrá gögn'!K85/INDEX('Hrá gögn'!$S$8:$S$259,MATCH(S84,'Hrá gögn'!$R$8:$R$259,0))</f>
        <v>0.25</v>
      </c>
      <c r="U84" s="1">
        <f>+--(INDEX('Hrá gögn'!$S$8:$S$259,MATCH(S84,'Hrá gögn'!$R$8:$R$259,0))&gt;19)</f>
        <v>0</v>
      </c>
      <c r="Y84" s="1" t="str">
        <v>Réttarholtsskóli</v>
      </c>
      <c r="Z84" s="1">
        <v>0.81395348837209303</v>
      </c>
      <c r="AA84" s="1">
        <v>1</v>
      </c>
    </row>
    <row r="85" spans="19:27" x14ac:dyDescent="0.4">
      <c r="S85" s="1" t="str">
        <v>Kirkjubæjarskóli</v>
      </c>
      <c r="T85" s="6">
        <f>'Hrá gögn'!K86/INDEX('Hrá gögn'!$S$8:$S$259,MATCH(S85,'Hrá gögn'!$R$8:$R$259,0))</f>
        <v>0.66666666666666663</v>
      </c>
      <c r="U85" s="1">
        <f>+--(INDEX('Hrá gögn'!$S$8:$S$259,MATCH(S85,'Hrá gögn'!$R$8:$R$259,0))&gt;19)</f>
        <v>0</v>
      </c>
      <c r="Y85" s="1" t="str">
        <v>Salaskóli</v>
      </c>
      <c r="Z85" s="1">
        <v>0.73770491803278693</v>
      </c>
      <c r="AA85" s="1">
        <v>1</v>
      </c>
    </row>
    <row r="86" spans="19:27" x14ac:dyDescent="0.4">
      <c r="S86" s="1" t="str">
        <v>Klébergsskóli</v>
      </c>
      <c r="T86" s="6">
        <f>'Hrá gögn'!K87/INDEX('Hrá gögn'!$S$8:$S$259,MATCH(S86,'Hrá gögn'!$R$8:$R$259,0))</f>
        <v>0.44444444444444442</v>
      </c>
      <c r="U86" s="1">
        <f>+--(INDEX('Hrá gögn'!$S$8:$S$259,MATCH(S86,'Hrá gögn'!$R$8:$R$259,0))&gt;19)</f>
        <v>0</v>
      </c>
      <c r="Y86" s="1" t="str">
        <v>Sandgerðisskóli</v>
      </c>
      <c r="Z86" s="1">
        <v>0.31578947368421051</v>
      </c>
      <c r="AA86" s="1">
        <v>0</v>
      </c>
    </row>
    <row r="87" spans="19:27" x14ac:dyDescent="0.4">
      <c r="S87" s="1" t="str">
        <v>Kársnesskóli</v>
      </c>
      <c r="T87" s="6">
        <f>'Hrá gögn'!K88/INDEX('Hrá gögn'!$S$8:$S$259,MATCH(S87,'Hrá gögn'!$R$8:$R$259,0))</f>
        <v>0.73584905660377353</v>
      </c>
      <c r="U87" s="1">
        <f>+--(INDEX('Hrá gögn'!$S$8:$S$259,MATCH(S87,'Hrá gögn'!$R$8:$R$259,0))&gt;19)</f>
        <v>1</v>
      </c>
      <c r="Y87" s="1" t="str">
        <v>Seljaskóli</v>
      </c>
      <c r="Z87" s="1">
        <v>0.53333333333333333</v>
      </c>
      <c r="AA87" s="1">
        <v>1</v>
      </c>
    </row>
    <row r="88" spans="19:27" x14ac:dyDescent="0.4">
      <c r="S88" s="1" t="str">
        <v>Kópavogsskóli</v>
      </c>
      <c r="T88" s="6">
        <f>'Hrá gögn'!K89/INDEX('Hrá gögn'!$S$8:$S$259,MATCH(S88,'Hrá gögn'!$R$8:$R$259,0))</f>
        <v>0.68965517241379315</v>
      </c>
      <c r="U88" s="1">
        <f>+--(INDEX('Hrá gögn'!$S$8:$S$259,MATCH(S88,'Hrá gögn'!$R$8:$R$259,0))&gt;19)</f>
        <v>1</v>
      </c>
      <c r="Y88" s="1" t="str">
        <v>Setbergsskóli</v>
      </c>
      <c r="Z88" s="1">
        <v>0.43181818181818182</v>
      </c>
      <c r="AA88" s="1">
        <v>1</v>
      </c>
    </row>
    <row r="89" spans="19:27" x14ac:dyDescent="0.4">
      <c r="S89" s="1" t="str">
        <v>Landakotsskóli</v>
      </c>
      <c r="T89" s="6">
        <f>'Hrá gögn'!K90/INDEX('Hrá gögn'!$S$8:$S$259,MATCH(S89,'Hrá gögn'!$R$8:$R$259,0))</f>
        <v>0.33333333333333331</v>
      </c>
      <c r="U89" s="1">
        <f>+--(INDEX('Hrá gögn'!$S$8:$S$259,MATCH(S89,'Hrá gögn'!$R$8:$R$259,0))&gt;19)</f>
        <v>1</v>
      </c>
      <c r="Y89" s="1" t="str">
        <v>Seyðisfjarðarskóli</v>
      </c>
      <c r="Z89" s="1">
        <v>0.5714285714285714</v>
      </c>
      <c r="AA89" s="1">
        <v>0</v>
      </c>
    </row>
    <row r="90" spans="19:27" x14ac:dyDescent="0.4">
      <c r="S90" s="1" t="str">
        <v>Langholtsskóli</v>
      </c>
      <c r="T90" s="6">
        <f>'Hrá gögn'!K91/INDEX('Hrá gögn'!$S$8:$S$259,MATCH(S90,'Hrá gögn'!$R$8:$R$259,0))</f>
        <v>0.50847457627118642</v>
      </c>
      <c r="U90" s="1">
        <f>+--(INDEX('Hrá gögn'!$S$8:$S$259,MATCH(S90,'Hrá gögn'!$R$8:$R$259,0))&gt;19)</f>
        <v>1</v>
      </c>
      <c r="Y90" s="1" t="str">
        <v>Sjálandsskóli</v>
      </c>
      <c r="Z90" s="1">
        <v>0.66666666666666663</v>
      </c>
      <c r="AA90" s="1">
        <v>1</v>
      </c>
    </row>
    <row r="91" spans="19:27" x14ac:dyDescent="0.4">
      <c r="S91" s="1" t="str">
        <v>Laugalandsskóli í Holtum</v>
      </c>
      <c r="T91" s="6">
        <f>'Hrá gögn'!K92/INDEX('Hrá gögn'!$S$8:$S$259,MATCH(S91,'Hrá gögn'!$R$8:$R$259,0))</f>
        <v>0.8571428571428571</v>
      </c>
      <c r="U91" s="1">
        <f>+--(INDEX('Hrá gögn'!$S$8:$S$259,MATCH(S91,'Hrá gögn'!$R$8:$R$259,0))&gt;19)</f>
        <v>0</v>
      </c>
      <c r="Y91" s="1" t="str">
        <v>Smáraskóli</v>
      </c>
      <c r="Z91" s="1">
        <v>0.96</v>
      </c>
      <c r="AA91" s="1">
        <v>1</v>
      </c>
    </row>
    <row r="92" spans="19:27" x14ac:dyDescent="0.4">
      <c r="S92" s="1" t="str">
        <v>Laugalækjarskóli</v>
      </c>
      <c r="T92" s="6">
        <f>'Hrá gögn'!K93/INDEX('Hrá gögn'!$S$8:$S$259,MATCH(S92,'Hrá gögn'!$R$8:$R$259,0))</f>
        <v>0.6071428571428571</v>
      </c>
      <c r="U92" s="1">
        <f>+--(INDEX('Hrá gögn'!$S$8:$S$259,MATCH(S92,'Hrá gögn'!$R$8:$R$259,0))&gt;19)</f>
        <v>1</v>
      </c>
      <c r="Y92" s="1" t="str">
        <v>Snælandsskóli</v>
      </c>
      <c r="Z92" s="1">
        <v>0.54761904761904767</v>
      </c>
      <c r="AA92" s="1">
        <v>1</v>
      </c>
    </row>
    <row r="93" spans="19:27" x14ac:dyDescent="0.4">
      <c r="S93" s="1" t="str">
        <v>Lindaskóli</v>
      </c>
      <c r="T93" s="6">
        <f>'Hrá gögn'!K94/INDEX('Hrá gögn'!$S$8:$S$259,MATCH(S93,'Hrá gögn'!$R$8:$R$259,0))</f>
        <v>0.5490196078431373</v>
      </c>
      <c r="U93" s="1">
        <f>+--(INDEX('Hrá gögn'!$S$8:$S$259,MATCH(S93,'Hrá gögn'!$R$8:$R$259,0))&gt;19)</f>
        <v>1</v>
      </c>
      <c r="Y93" s="1" t="str">
        <v>Stóru-Vogaskóli</v>
      </c>
      <c r="Z93" s="1">
        <v>0.3888888888888889</v>
      </c>
      <c r="AA93" s="1">
        <v>0</v>
      </c>
    </row>
    <row r="94" spans="19:27" x14ac:dyDescent="0.4">
      <c r="S94" s="1" t="str">
        <v>Lundarskóli</v>
      </c>
      <c r="T94" s="6">
        <f>'Hrá gögn'!K95/INDEX('Hrá gögn'!$S$8:$S$259,MATCH(S94,'Hrá gögn'!$R$8:$R$259,0))</f>
        <v>0.72727272727272729</v>
      </c>
      <c r="U94" s="1">
        <f>+--(INDEX('Hrá gögn'!$S$8:$S$259,MATCH(S94,'Hrá gögn'!$R$8:$R$259,0))&gt;19)</f>
        <v>1</v>
      </c>
      <c r="Y94" s="1" t="str">
        <v>Stórutjarnaskóli</v>
      </c>
      <c r="Z94" s="1">
        <v>0.2</v>
      </c>
      <c r="AA94" s="1">
        <v>0</v>
      </c>
    </row>
    <row r="95" spans="19:27" x14ac:dyDescent="0.4">
      <c r="S95" s="1" t="str">
        <v>Lágafellsskóli</v>
      </c>
      <c r="T95" s="6">
        <f>'Hrá gögn'!K96/INDEX('Hrá gögn'!$S$8:$S$259,MATCH(S95,'Hrá gögn'!$R$8:$R$259,0))</f>
        <v>0.6</v>
      </c>
      <c r="U95" s="1">
        <f>+--(INDEX('Hrá gögn'!$S$8:$S$259,MATCH(S95,'Hrá gögn'!$R$8:$R$259,0))&gt;19)</f>
        <v>1</v>
      </c>
      <c r="Y95" s="1" t="str">
        <v>Sunnulækjarskóli</v>
      </c>
      <c r="Z95" s="1">
        <v>0.47126436781609193</v>
      </c>
      <c r="AA95" s="1">
        <v>1</v>
      </c>
    </row>
    <row r="96" spans="19:27" x14ac:dyDescent="0.4">
      <c r="S96" s="1" t="str">
        <v>Lækjarskóli</v>
      </c>
      <c r="T96" s="6">
        <f>'Hrá gögn'!K97/INDEX('Hrá gögn'!$S$8:$S$259,MATCH(S96,'Hrá gögn'!$R$8:$R$259,0))</f>
        <v>0.60869565217391308</v>
      </c>
      <c r="U96" s="1">
        <f>+--(INDEX('Hrá gögn'!$S$8:$S$259,MATCH(S96,'Hrá gögn'!$R$8:$R$259,0))&gt;19)</f>
        <v>1</v>
      </c>
      <c r="Y96" s="1" t="str">
        <v>Suðurhlíðarskóli</v>
      </c>
      <c r="Z96" s="1">
        <v>0.125</v>
      </c>
      <c r="AA96" s="1">
        <v>0</v>
      </c>
    </row>
    <row r="97" spans="19:27" x14ac:dyDescent="0.4">
      <c r="S97" s="1" t="str">
        <v>Myllubakkaskóli</v>
      </c>
      <c r="T97" s="6">
        <f>'Hrá gögn'!K98/INDEX('Hrá gögn'!$S$8:$S$259,MATCH(S97,'Hrá gögn'!$R$8:$R$259,0))</f>
        <v>0.3888888888888889</v>
      </c>
      <c r="U97" s="1">
        <f>+--(INDEX('Hrá gögn'!$S$8:$S$259,MATCH(S97,'Hrá gögn'!$R$8:$R$259,0))&gt;19)</f>
        <v>1</v>
      </c>
      <c r="Y97" s="1" t="str">
        <v>Sæmundarskóli</v>
      </c>
      <c r="Z97" s="1">
        <v>0.69491525423728817</v>
      </c>
      <c r="AA97" s="1">
        <v>1</v>
      </c>
    </row>
    <row r="98" spans="19:27" x14ac:dyDescent="0.4">
      <c r="S98" s="1" t="str">
        <v>Naustaskóli</v>
      </c>
      <c r="T98" s="6">
        <f>'Hrá gögn'!K99/INDEX('Hrá gögn'!$S$8:$S$259,MATCH(S98,'Hrá gögn'!$R$8:$R$259,0))</f>
        <v>0.6470588235294118</v>
      </c>
      <c r="U98" s="1">
        <f>+--(INDEX('Hrá gögn'!$S$8:$S$259,MATCH(S98,'Hrá gögn'!$R$8:$R$259,0))&gt;19)</f>
        <v>1</v>
      </c>
      <c r="Y98" s="1" t="str">
        <v>Síðuskóli</v>
      </c>
      <c r="Z98" s="1">
        <v>0.74285714285714288</v>
      </c>
      <c r="AA98" s="1">
        <v>1</v>
      </c>
    </row>
    <row r="99" spans="19:27" x14ac:dyDescent="0.4">
      <c r="S99" s="1" t="str">
        <v>Nesskóli</v>
      </c>
      <c r="T99" s="6">
        <f>'Hrá gögn'!K100/INDEX('Hrá gögn'!$S$8:$S$259,MATCH(S99,'Hrá gögn'!$R$8:$R$259,0))</f>
        <v>0.625</v>
      </c>
      <c r="U99" s="1">
        <f>+--(INDEX('Hrá gögn'!$S$8:$S$259,MATCH(S99,'Hrá gögn'!$R$8:$R$259,0))&gt;19)</f>
        <v>0</v>
      </c>
      <c r="Y99" s="1" t="str">
        <v>Súðavíkurskóli</v>
      </c>
      <c r="Z99" s="1">
        <v>0.33333333333333331</v>
      </c>
      <c r="AA99" s="1">
        <v>0</v>
      </c>
    </row>
    <row r="100" spans="19:27" x14ac:dyDescent="0.4">
      <c r="S100" s="1" t="str">
        <v>Njarðvíkurskóli</v>
      </c>
      <c r="T100" s="6">
        <f>'Hrá gögn'!K101/INDEX('Hrá gögn'!$S$8:$S$259,MATCH(S100,'Hrá gögn'!$R$8:$R$259,0))</f>
        <v>0.4375</v>
      </c>
      <c r="U100" s="1">
        <f>+--(INDEX('Hrá gögn'!$S$8:$S$259,MATCH(S100,'Hrá gögn'!$R$8:$R$259,0))&gt;19)</f>
        <v>1</v>
      </c>
      <c r="Y100" s="1" t="str">
        <v>Tjarnarskóli</v>
      </c>
      <c r="Z100" s="1">
        <v>0.44444444444444442</v>
      </c>
      <c r="AA100" s="1">
        <v>0</v>
      </c>
    </row>
    <row r="101" spans="19:27" x14ac:dyDescent="0.4">
      <c r="S101" s="1" t="str">
        <v>Norðlingaskóli</v>
      </c>
      <c r="T101" s="6">
        <f>'Hrá gögn'!K102/INDEX('Hrá gögn'!$S$8:$S$259,MATCH(S101,'Hrá gögn'!$R$8:$R$259,0))</f>
        <v>0.65384615384615385</v>
      </c>
      <c r="U101" s="1">
        <f>+--(INDEX('Hrá gögn'!$S$8:$S$259,MATCH(S101,'Hrá gögn'!$R$8:$R$259,0))&gt;19)</f>
        <v>1</v>
      </c>
      <c r="Y101" s="1" t="str">
        <v>Tálknafjarðarskóli</v>
      </c>
      <c r="Z101" s="1">
        <v>0.83333333333333337</v>
      </c>
      <c r="AA101" s="1">
        <v>0</v>
      </c>
    </row>
    <row r="102" spans="19:27" x14ac:dyDescent="0.4">
      <c r="S102" s="1" t="str">
        <v>NÚ - framsýn menntun</v>
      </c>
      <c r="T102" s="6">
        <f>'Hrá gögn'!K103/'Hrá gögn'!S95</f>
        <v>0.27777777777777779</v>
      </c>
      <c r="U102" s="1">
        <f>+--('Hrá gögn'!S95&gt;19)</f>
        <v>0</v>
      </c>
      <c r="Y102" s="1" t="str">
        <v>Vallaskóli</v>
      </c>
      <c r="Z102" s="1">
        <v>0.59649122807017541</v>
      </c>
      <c r="AA102" s="1">
        <v>1</v>
      </c>
    </row>
    <row r="103" spans="19:27" x14ac:dyDescent="0.4">
      <c r="S103" s="1" t="str">
        <v>Oddeyrarskóli</v>
      </c>
      <c r="T103" s="6">
        <f>'Hrá gögn'!K104/INDEX('Hrá gögn'!$S$8:$S$259,MATCH(S103,'Hrá gögn'!$R$8:$R$259,0))</f>
        <v>0.52380952380952384</v>
      </c>
      <c r="U103" s="1">
        <f>+--(INDEX('Hrá gögn'!$S$8:$S$259,MATCH(S103,'Hrá gögn'!$R$8:$R$259,0))&gt;19)</f>
        <v>1</v>
      </c>
      <c r="Y103" s="1" t="str">
        <v>Valsárskóli</v>
      </c>
      <c r="Z103" s="1">
        <v>0.5</v>
      </c>
      <c r="AA103" s="1">
        <v>0</v>
      </c>
    </row>
    <row r="104" spans="19:27" x14ac:dyDescent="0.4">
      <c r="S104" s="1" t="str">
        <v>Patreksskóli</v>
      </c>
      <c r="T104" s="6">
        <f>'Hrá gögn'!K105/INDEX('Hrá gögn'!$S$8:$S$259,MATCH(S104,'Hrá gögn'!$R$8:$R$259,0))</f>
        <v>0.5</v>
      </c>
      <c r="U104" s="1">
        <f>+--(INDEX('Hrá gögn'!$S$8:$S$259,MATCH(S104,'Hrá gögn'!$R$8:$R$259,0))&gt;19)</f>
        <v>0</v>
      </c>
      <c r="Y104" s="1" t="str">
        <v>Varmahlíðarskóli</v>
      </c>
      <c r="Z104" s="1">
        <v>0.33333333333333331</v>
      </c>
      <c r="AA104" s="1">
        <v>0</v>
      </c>
    </row>
    <row r="105" spans="19:27" x14ac:dyDescent="0.4">
      <c r="S105" s="1" t="str">
        <v>Reykhólaskóli</v>
      </c>
      <c r="T105" s="6">
        <f>'Hrá gögn'!K106/INDEX('Hrá gögn'!$S$8:$S$259,MATCH(S105,'Hrá gögn'!$R$8:$R$259,0))</f>
        <v>0.5</v>
      </c>
      <c r="U105" s="1">
        <f>+--(INDEX('Hrá gögn'!$S$8:$S$259,MATCH(S105,'Hrá gögn'!$R$8:$R$259,0))&gt;19)</f>
        <v>0</v>
      </c>
      <c r="Y105" s="1" t="str">
        <v>Varmárskóli</v>
      </c>
      <c r="Z105" s="1">
        <v>0.55913978494623651</v>
      </c>
      <c r="AA105" s="1">
        <v>1</v>
      </c>
    </row>
    <row r="106" spans="19:27" x14ac:dyDescent="0.4">
      <c r="S106" s="1" t="str">
        <v>Reykjahlíðarskóli</v>
      </c>
      <c r="T106" s="6">
        <f>'Hrá gögn'!K107/INDEX('Hrá gögn'!$S$8:$S$259,MATCH(S106,'Hrá gögn'!$R$8:$R$259,0))</f>
        <v>0.4</v>
      </c>
      <c r="U106" s="1">
        <f>+--(INDEX('Hrá gögn'!$S$8:$S$259,MATCH(S106,'Hrá gögn'!$R$8:$R$259,0))&gt;19)</f>
        <v>0</v>
      </c>
      <c r="Y106" s="1" t="str">
        <v>Vatnsendaskóli</v>
      </c>
      <c r="Z106" s="1">
        <v>0.67924528301886788</v>
      </c>
      <c r="AA106" s="1">
        <v>1</v>
      </c>
    </row>
    <row r="107" spans="19:27" x14ac:dyDescent="0.4">
      <c r="S107" s="1" t="str">
        <v>Rimaskóli</v>
      </c>
      <c r="T107" s="6">
        <f>'Hrá gögn'!K108/INDEX('Hrá gögn'!$S$8:$S$259,MATCH(S107,'Hrá gögn'!$R$8:$R$259,0))</f>
        <v>0.61702127659574468</v>
      </c>
      <c r="U107" s="1">
        <f>+--(INDEX('Hrá gögn'!$S$8:$S$259,MATCH(S107,'Hrá gögn'!$R$8:$R$259,0))&gt;19)</f>
        <v>1</v>
      </c>
      <c r="Y107" s="1" t="str">
        <v>Vogaskóli</v>
      </c>
      <c r="Z107" s="1">
        <v>0.64</v>
      </c>
      <c r="AA107" s="1">
        <v>1</v>
      </c>
    </row>
    <row r="108" spans="19:27" x14ac:dyDescent="0.4">
      <c r="S108" s="1" t="str">
        <v>Réttarholtsskóli</v>
      </c>
      <c r="T108" s="6">
        <f>'Hrá gögn'!K109/INDEX('Hrá gögn'!$S$8:$S$259,MATCH(S108,'Hrá gögn'!$R$8:$R$259,0))</f>
        <v>0.81395348837209303</v>
      </c>
      <c r="U108" s="1">
        <f>+--(INDEX('Hrá gögn'!$S$8:$S$259,MATCH(S108,'Hrá gögn'!$R$8:$R$259,0))&gt;19)</f>
        <v>1</v>
      </c>
      <c r="Y108" s="1" t="str">
        <v>Vopnafjarðarskóli</v>
      </c>
      <c r="Z108" s="1">
        <v>0.77777777777777779</v>
      </c>
      <c r="AA108" s="1">
        <v>0</v>
      </c>
    </row>
    <row r="109" spans="19:27" x14ac:dyDescent="0.4">
      <c r="S109" s="1" t="str">
        <v>Salaskóli</v>
      </c>
      <c r="T109" s="6">
        <f>'Hrá gögn'!K110/INDEX('Hrá gögn'!$S$8:$S$259,MATCH(S109,'Hrá gögn'!$R$8:$R$259,0))</f>
        <v>0.73770491803278693</v>
      </c>
      <c r="U109" s="1">
        <f>+--(INDEX('Hrá gögn'!$S$8:$S$259,MATCH(S109,'Hrá gögn'!$R$8:$R$259,0))&gt;19)</f>
        <v>1</v>
      </c>
      <c r="Y109" s="1" t="str">
        <v>Víkurskóli</v>
      </c>
      <c r="Z109" s="1">
        <v>0.4264705882352941</v>
      </c>
      <c r="AA109" s="1">
        <v>1</v>
      </c>
    </row>
    <row r="110" spans="19:27" x14ac:dyDescent="0.4">
      <c r="S110" s="1" t="str">
        <v>Sandgerðisskóli</v>
      </c>
      <c r="T110" s="6">
        <f>'Hrá gögn'!K111/INDEX('Hrá gögn'!$S$8:$S$259,MATCH(S110,'Hrá gögn'!$R$8:$R$259,0))</f>
        <v>0.31578947368421051</v>
      </c>
      <c r="U110" s="1">
        <f>+--(INDEX('Hrá gögn'!$S$8:$S$259,MATCH(S110,'Hrá gögn'!$R$8:$R$259,0))&gt;19)</f>
        <v>0</v>
      </c>
      <c r="Y110" s="1" t="str">
        <v>Víðistaðaskóli</v>
      </c>
      <c r="Z110" s="1">
        <v>0.63076923076923075</v>
      </c>
      <c r="AA110" s="1">
        <v>1</v>
      </c>
    </row>
    <row r="111" spans="19:27" x14ac:dyDescent="0.4">
      <c r="S111" s="1" t="str">
        <v>Seljaskóli</v>
      </c>
      <c r="T111" s="6">
        <f>'Hrá gögn'!K112/INDEX('Hrá gögn'!$S$8:$S$259,MATCH(S111,'Hrá gögn'!$R$8:$R$259,0))</f>
        <v>0.53333333333333333</v>
      </c>
      <c r="U111" s="1">
        <f>+--(INDEX('Hrá gögn'!$S$8:$S$259,MATCH(S111,'Hrá gögn'!$R$8:$R$259,0))&gt;19)</f>
        <v>1</v>
      </c>
      <c r="Y111" s="1" t="str">
        <v>Waldorfskólinn Sólstafir</v>
      </c>
      <c r="Z111" s="1">
        <v>0.30769230769230771</v>
      </c>
      <c r="AA111" s="1">
        <v>0</v>
      </c>
    </row>
    <row r="112" spans="19:27" x14ac:dyDescent="0.4">
      <c r="S112" s="1" t="str">
        <v>Setbergsskóli</v>
      </c>
      <c r="T112" s="6">
        <f>'Hrá gögn'!K113/INDEX('Hrá gögn'!$S$8:$S$259,MATCH(S112,'Hrá gögn'!$R$8:$R$259,0))</f>
        <v>0.43181818181818182</v>
      </c>
      <c r="U112" s="1">
        <f>+--(INDEX('Hrá gögn'!$S$8:$S$259,MATCH(S112,'Hrá gögn'!$R$8:$R$259,0))&gt;19)</f>
        <v>1</v>
      </c>
      <c r="Y112" s="1" t="str">
        <v>Waldorfskólinn í Lækjarbotnum</v>
      </c>
      <c r="Z112" s="1">
        <v>0.83333333333333337</v>
      </c>
      <c r="AA112" s="1">
        <v>0</v>
      </c>
    </row>
    <row r="113" spans="19:27" x14ac:dyDescent="0.4">
      <c r="S113" s="1" t="str">
        <v>Seyðisfjarðarskóli</v>
      </c>
      <c r="T113" s="6">
        <f>'Hrá gögn'!K114/INDEX('Hrá gögn'!$S$8:$S$259,MATCH(S113,'Hrá gögn'!$R$8:$R$259,0))</f>
        <v>0.5714285714285714</v>
      </c>
      <c r="U113" s="1">
        <f>+--(INDEX('Hrá gögn'!$S$8:$S$259,MATCH(S113,'Hrá gögn'!$R$8:$R$259,0))&gt;19)</f>
        <v>0</v>
      </c>
      <c r="Y113" s="1" t="str">
        <v>Álfhólsskóli</v>
      </c>
      <c r="Z113" s="1">
        <v>0.39705882352941174</v>
      </c>
      <c r="AA113" s="1">
        <v>1</v>
      </c>
    </row>
    <row r="114" spans="19:27" x14ac:dyDescent="0.4">
      <c r="S114" s="1" t="str">
        <v>Sjálandsskóli</v>
      </c>
      <c r="T114" s="6">
        <f>'Hrá gögn'!K115/INDEX('Hrá gögn'!$S$8:$S$259,MATCH(S114,'Hrá gögn'!$R$8:$R$259,0))</f>
        <v>0.66666666666666663</v>
      </c>
      <c r="U114" s="1">
        <f>+--(INDEX('Hrá gögn'!$S$8:$S$259,MATCH(S114,'Hrá gögn'!$R$8:$R$259,0))&gt;19)</f>
        <v>1</v>
      </c>
      <c r="Y114" s="1" t="str">
        <v>Álftamýrarskóli</v>
      </c>
      <c r="Z114" s="1">
        <v>0.3</v>
      </c>
      <c r="AA114" s="1">
        <v>1</v>
      </c>
    </row>
    <row r="115" spans="19:27" x14ac:dyDescent="0.4">
      <c r="S115" s="1" t="str">
        <v>Smáraskóli</v>
      </c>
      <c r="T115" s="6">
        <f>'Hrá gögn'!K116/INDEX('Hrá gögn'!$S$8:$S$259,MATCH(S115,'Hrá gögn'!$R$8:$R$259,0))</f>
        <v>0.96</v>
      </c>
      <c r="U115" s="1">
        <f>+--(INDEX('Hrá gögn'!$S$8:$S$259,MATCH(S115,'Hrá gögn'!$R$8:$R$259,0))&gt;19)</f>
        <v>1</v>
      </c>
      <c r="Y115" s="1" t="str">
        <v>Álftanesskóli</v>
      </c>
      <c r="Z115" s="1">
        <v>0.63829787234042556</v>
      </c>
      <c r="AA115" s="1">
        <v>1</v>
      </c>
    </row>
    <row r="116" spans="19:27" x14ac:dyDescent="0.4">
      <c r="S116" s="1" t="str">
        <v>Snælandsskóli</v>
      </c>
      <c r="T116" s="6">
        <f>'Hrá gögn'!K117/INDEX('Hrá gögn'!$S$8:$S$259,MATCH(S116,'Hrá gögn'!$R$8:$R$259,0))</f>
        <v>0.54761904761904767</v>
      </c>
      <c r="U116" s="1">
        <f>+--(INDEX('Hrá gögn'!$S$8:$S$259,MATCH(S116,'Hrá gögn'!$R$8:$R$259,0))&gt;19)</f>
        <v>1</v>
      </c>
      <c r="Y116" s="1" t="str">
        <v>Árbæjarskóli</v>
      </c>
      <c r="Z116" s="1">
        <v>0.6</v>
      </c>
      <c r="AA116" s="1">
        <v>1</v>
      </c>
    </row>
    <row r="117" spans="19:27" x14ac:dyDescent="0.4">
      <c r="S117" s="1" t="str">
        <v>Stóru-Vogaskóli</v>
      </c>
      <c r="T117" s="6">
        <f>'Hrá gögn'!K118/INDEX('Hrá gögn'!$S$8:$S$259,MATCH(S117,'Hrá gögn'!$R$8:$R$259,0))</f>
        <v>0.3888888888888889</v>
      </c>
      <c r="U117" s="1">
        <f>+--(INDEX('Hrá gögn'!$S$8:$S$259,MATCH(S117,'Hrá gögn'!$R$8:$R$259,0))&gt;19)</f>
        <v>0</v>
      </c>
      <c r="Y117" s="1" t="str">
        <v>Árskóli</v>
      </c>
      <c r="Z117" s="1">
        <v>0.625</v>
      </c>
      <c r="AA117" s="1">
        <v>1</v>
      </c>
    </row>
    <row r="118" spans="19:27" x14ac:dyDescent="0.4">
      <c r="S118" s="1" t="str">
        <v>Stórutjarnaskóli</v>
      </c>
      <c r="T118" s="6">
        <f>'Hrá gögn'!K119/INDEX('Hrá gögn'!$S$8:$S$259,MATCH(S118,'Hrá gögn'!$R$8:$R$259,0))</f>
        <v>0.2</v>
      </c>
      <c r="U118" s="1">
        <f>+--(INDEX('Hrá gögn'!$S$8:$S$259,MATCH(S118,'Hrá gögn'!$R$8:$R$259,0))&gt;19)</f>
        <v>0</v>
      </c>
      <c r="Y118" s="1" t="str">
        <v>Áslandsskóli</v>
      </c>
      <c r="Z118" s="1">
        <v>0.62</v>
      </c>
      <c r="AA118" s="1">
        <v>1</v>
      </c>
    </row>
    <row r="119" spans="19:27" x14ac:dyDescent="0.4">
      <c r="S119" s="1" t="str">
        <v>Stöðvarfjarðarskóli</v>
      </c>
      <c r="T119" s="6" t="e">
        <f>'Hrá gögn'!K120/INDEX('Hrá gögn'!$S$8:$S$259,MATCH(S119,'Hrá gögn'!$R$8:$R$259,0))</f>
        <v>#N/A</v>
      </c>
      <c r="U119" s="1" t="e">
        <f>+--(INDEX('Hrá gögn'!$S$8:$S$259,MATCH(S119,'Hrá gögn'!$R$8:$R$259,0))&gt;19)</f>
        <v>#N/A</v>
      </c>
      <c r="Y119" s="1" t="str">
        <v>Ölduselsskóli</v>
      </c>
      <c r="Z119" s="1">
        <v>0.45098039215686275</v>
      </c>
      <c r="AA119" s="1">
        <v>1</v>
      </c>
    </row>
    <row r="120" spans="19:27" x14ac:dyDescent="0.4">
      <c r="S120" s="1" t="str">
        <v>Sunnulækjarskóli</v>
      </c>
      <c r="T120" s="6">
        <f>'Hrá gögn'!K121/INDEX('Hrá gögn'!$S$8:$S$259,MATCH(S120,'Hrá gögn'!$R$8:$R$259,0))</f>
        <v>0.47126436781609193</v>
      </c>
      <c r="U120" s="1">
        <f>+--(INDEX('Hrá gögn'!$S$8:$S$259,MATCH(S120,'Hrá gögn'!$R$8:$R$259,0))&gt;19)</f>
        <v>1</v>
      </c>
      <c r="Y120" s="1" t="str">
        <v>Öldutúnsskóli</v>
      </c>
      <c r="Z120" s="1">
        <v>0.5</v>
      </c>
      <c r="AA120" s="1">
        <v>1</v>
      </c>
    </row>
    <row r="121" spans="19:27" x14ac:dyDescent="0.4">
      <c r="S121" s="1" t="str">
        <v>Suðurhlíðarskóli</v>
      </c>
      <c r="T121" s="6">
        <f>'Hrá gögn'!K122/INDEX('Hrá gögn'!$S$8:$S$259,MATCH(S121,'Hrá gögn'!$R$8:$R$259,0))</f>
        <v>0.125</v>
      </c>
      <c r="U121" s="1">
        <f>+--(INDEX('Hrá gögn'!$S$8:$S$259,MATCH(S121,'Hrá gögn'!$R$8:$R$259,0))&gt;19)</f>
        <v>0</v>
      </c>
      <c r="Y121" s="1" t="str">
        <v>Þelamerkurskóli</v>
      </c>
      <c r="Z121" s="1">
        <v>0.375</v>
      </c>
      <c r="AA121" s="1">
        <v>0</v>
      </c>
    </row>
    <row r="122" spans="19:27" x14ac:dyDescent="0.4">
      <c r="S122" s="1" t="str">
        <v>Sæmundarskóli</v>
      </c>
      <c r="T122" s="6">
        <f>'Hrá gögn'!K123/INDEX('Hrá gögn'!$S$8:$S$259,MATCH(S122,'Hrá gögn'!$R$8:$R$259,0))</f>
        <v>0.69491525423728817</v>
      </c>
      <c r="U122" s="1">
        <f>+--(INDEX('Hrá gögn'!$S$8:$S$259,MATCH(S122,'Hrá gögn'!$R$8:$R$259,0))&gt;19)</f>
        <v>1</v>
      </c>
    </row>
    <row r="123" spans="19:27" x14ac:dyDescent="0.4">
      <c r="S123" s="1" t="str">
        <v>Síðuskóli</v>
      </c>
      <c r="T123" s="6">
        <f>'Hrá gögn'!K124/INDEX('Hrá gögn'!$S$8:$S$259,MATCH(S123,'Hrá gögn'!$R$8:$R$259,0))</f>
        <v>0.74285714285714288</v>
      </c>
      <c r="U123" s="1">
        <f>+--(INDEX('Hrá gögn'!$S$8:$S$259,MATCH(S123,'Hrá gögn'!$R$8:$R$259,0))&gt;19)</f>
        <v>1</v>
      </c>
    </row>
    <row r="124" spans="19:27" x14ac:dyDescent="0.4">
      <c r="S124" s="1" t="str">
        <v>Súðavíkurskóli</v>
      </c>
      <c r="T124" s="6">
        <f>'Hrá gögn'!K125/INDEX('Hrá gögn'!$S$8:$S$259,MATCH(S124,'Hrá gögn'!$R$8:$R$259,0))</f>
        <v>0.33333333333333331</v>
      </c>
      <c r="U124" s="1">
        <f>+--(INDEX('Hrá gögn'!$S$8:$S$259,MATCH(S124,'Hrá gögn'!$R$8:$R$259,0))&gt;19)</f>
        <v>0</v>
      </c>
    </row>
    <row r="125" spans="19:27" x14ac:dyDescent="0.4">
      <c r="S125" s="1" t="str">
        <v>Tjarnarskóli</v>
      </c>
      <c r="T125" s="6">
        <f>'Hrá gögn'!K126/INDEX('Hrá gögn'!$S$8:$S$259,MATCH(S125,'Hrá gögn'!$R$8:$R$259,0))</f>
        <v>0.44444444444444442</v>
      </c>
      <c r="U125" s="1">
        <f>+--(INDEX('Hrá gögn'!$S$8:$S$259,MATCH(S125,'Hrá gögn'!$R$8:$R$259,0))&gt;19)</f>
        <v>0</v>
      </c>
    </row>
    <row r="126" spans="19:27" x14ac:dyDescent="0.4">
      <c r="S126" s="1" t="str">
        <v>Tálknafjarðarskóli</v>
      </c>
      <c r="T126" s="6">
        <f>'Hrá gögn'!K127/INDEX('Hrá gögn'!$S$8:$S$259,MATCH(S126,'Hrá gögn'!$R$8:$R$259,0))</f>
        <v>0.83333333333333337</v>
      </c>
      <c r="U126" s="1">
        <f>+--(INDEX('Hrá gögn'!$S$8:$S$259,MATCH(S126,'Hrá gögn'!$R$8:$R$259,0))&gt;19)</f>
        <v>0</v>
      </c>
    </row>
    <row r="127" spans="19:27" x14ac:dyDescent="0.4">
      <c r="S127" s="1" t="str">
        <v>Vallaskóli</v>
      </c>
      <c r="T127" s="6">
        <f>'Hrá gögn'!K128/INDEX('Hrá gögn'!$S$8:$S$259,MATCH(S127,'Hrá gögn'!$R$8:$R$259,0))</f>
        <v>0.59649122807017541</v>
      </c>
      <c r="U127" s="1">
        <f>+--(INDEX('Hrá gögn'!$S$8:$S$259,MATCH(S127,'Hrá gögn'!$R$8:$R$259,0))&gt;19)</f>
        <v>1</v>
      </c>
    </row>
    <row r="128" spans="19:27" x14ac:dyDescent="0.4">
      <c r="S128" s="1" t="str">
        <v>Valsárskóli</v>
      </c>
      <c r="T128" s="6">
        <f>'Hrá gögn'!K129/INDEX('Hrá gögn'!$S$8:$S$259,MATCH(S128,'Hrá gögn'!$R$8:$R$259,0))</f>
        <v>0.5</v>
      </c>
      <c r="U128" s="1">
        <f>+--(INDEX('Hrá gögn'!$S$8:$S$259,MATCH(S128,'Hrá gögn'!$R$8:$R$259,0))&gt;19)</f>
        <v>0</v>
      </c>
    </row>
    <row r="129" spans="19:21" x14ac:dyDescent="0.4">
      <c r="S129" s="1" t="str">
        <v>Varmahlíðarskóli</v>
      </c>
      <c r="T129" s="6">
        <f>'Hrá gögn'!K130/INDEX('Hrá gögn'!$S$8:$S$259,MATCH(S129,'Hrá gögn'!$R$8:$R$259,0))</f>
        <v>0.33333333333333331</v>
      </c>
      <c r="U129" s="1">
        <f>+--(INDEX('Hrá gögn'!$S$8:$S$259,MATCH(S129,'Hrá gögn'!$R$8:$R$259,0))&gt;19)</f>
        <v>0</v>
      </c>
    </row>
    <row r="130" spans="19:21" x14ac:dyDescent="0.4">
      <c r="S130" s="1" t="str">
        <v>Varmárskóli</v>
      </c>
      <c r="T130" s="6">
        <f>'Hrá gögn'!K131/INDEX('Hrá gögn'!$S$8:$S$259,MATCH(S130,'Hrá gögn'!$R$8:$R$259,0))</f>
        <v>0.55913978494623651</v>
      </c>
      <c r="U130" s="1">
        <f>+--(INDEX('Hrá gögn'!$S$8:$S$259,MATCH(S130,'Hrá gögn'!$R$8:$R$259,0))&gt;19)</f>
        <v>1</v>
      </c>
    </row>
    <row r="131" spans="19:21" x14ac:dyDescent="0.4">
      <c r="S131" s="1" t="str">
        <v>Vatnsendaskóli</v>
      </c>
      <c r="T131" s="6">
        <f>'Hrá gögn'!K132/INDEX('Hrá gögn'!$S$8:$S$259,MATCH(S131,'Hrá gögn'!$R$8:$R$259,0))</f>
        <v>0.67924528301886788</v>
      </c>
      <c r="U131" s="1">
        <f>+--(INDEX('Hrá gögn'!$S$8:$S$259,MATCH(S131,'Hrá gögn'!$R$8:$R$259,0))&gt;19)</f>
        <v>1</v>
      </c>
    </row>
    <row r="132" spans="19:21" x14ac:dyDescent="0.4">
      <c r="S132" s="1" t="str">
        <v>Vogaskóli</v>
      </c>
      <c r="T132" s="6">
        <f>'Hrá gögn'!K133/INDEX('Hrá gögn'!$S$8:$S$259,MATCH(S132,'Hrá gögn'!$R$8:$R$259,0))</f>
        <v>0.64</v>
      </c>
      <c r="U132" s="1">
        <f>+--(INDEX('Hrá gögn'!$S$8:$S$259,MATCH(S132,'Hrá gögn'!$R$8:$R$259,0))&gt;19)</f>
        <v>1</v>
      </c>
    </row>
    <row r="133" spans="19:21" x14ac:dyDescent="0.4">
      <c r="S133" s="1" t="str">
        <v>Vopnafjarðarskóli</v>
      </c>
      <c r="T133" s="6">
        <f>'Hrá gögn'!K134/INDEX('Hrá gögn'!$S$8:$S$259,MATCH(S133,'Hrá gögn'!$R$8:$R$259,0))</f>
        <v>0.77777777777777779</v>
      </c>
      <c r="U133" s="1">
        <f>+--(INDEX('Hrá gögn'!$S$8:$S$259,MATCH(S133,'Hrá gögn'!$R$8:$R$259,0))&gt;19)</f>
        <v>0</v>
      </c>
    </row>
    <row r="134" spans="19:21" x14ac:dyDescent="0.4">
      <c r="S134" s="1" t="str">
        <v>Vættaskóli - Engi</v>
      </c>
      <c r="T134" s="6" t="e">
        <f>'Hrá gögn'!K135/INDEX('Hrá gögn'!$S$8:$S$259,MATCH(S134,'Hrá gögn'!$R$8:$R$259,0))</f>
        <v>#N/A</v>
      </c>
      <c r="U134" s="1" t="e">
        <f>+--(INDEX('Hrá gögn'!$S$8:$S$259,MATCH(S134,'Hrá gögn'!$R$8:$R$259,0))&gt;19)</f>
        <v>#N/A</v>
      </c>
    </row>
    <row r="135" spans="19:21" x14ac:dyDescent="0.4">
      <c r="S135" s="1" t="str">
        <v>Víkurskóli</v>
      </c>
      <c r="T135" s="6">
        <f>'Hrá gögn'!K136/'Hrá gögn'!S58</f>
        <v>0.4264705882352941</v>
      </c>
      <c r="U135" s="1">
        <v>1</v>
      </c>
    </row>
    <row r="136" spans="19:21" x14ac:dyDescent="0.4">
      <c r="S136" s="1" t="str">
        <v>Víkurskóli Vík í Mýrdal</v>
      </c>
      <c r="T136" s="6" t="e">
        <f>'Hrá gögn'!K137/INDEX('Hrá gögn'!$S$8:$S$259,MATCH(S136,'Hrá gögn'!$R$8:$R$259,0))</f>
        <v>#N/A</v>
      </c>
      <c r="U136" s="1" t="e">
        <f>+--(INDEX('Hrá gögn'!$S$8:$S$259,MATCH(S136,'Hrá gögn'!$R$8:$R$259,0))&gt;19)</f>
        <v>#N/A</v>
      </c>
    </row>
    <row r="137" spans="19:21" x14ac:dyDescent="0.4">
      <c r="S137" s="1" t="str">
        <v>Víðistaðaskóli</v>
      </c>
      <c r="T137" s="6">
        <f>'Hrá gögn'!K138/INDEX('Hrá gögn'!$S$8:$S$259,MATCH(S137,'Hrá gögn'!$R$8:$R$259,0))</f>
        <v>0.63076923076923075</v>
      </c>
      <c r="U137" s="1">
        <f>+--(INDEX('Hrá gögn'!$S$8:$S$259,MATCH(S137,'Hrá gögn'!$R$8:$R$259,0))&gt;19)</f>
        <v>1</v>
      </c>
    </row>
    <row r="138" spans="19:21" x14ac:dyDescent="0.4">
      <c r="S138" s="1" t="str">
        <v>Waldorfskólinn Sólstafir</v>
      </c>
      <c r="T138" s="6">
        <f>'Hrá gögn'!K139/INDEX('Hrá gögn'!$S$8:$S$259,MATCH(S138,'Hrá gögn'!$R$8:$R$259,0))</f>
        <v>0.30769230769230771</v>
      </c>
      <c r="U138" s="1">
        <f>+--(INDEX('Hrá gögn'!$S$8:$S$259,MATCH(S138,'Hrá gögn'!$R$8:$R$259,0))&gt;19)</f>
        <v>0</v>
      </c>
    </row>
    <row r="139" spans="19:21" x14ac:dyDescent="0.4">
      <c r="S139" s="1" t="str">
        <v>Waldorfskólinn í Lækjarbotnum</v>
      </c>
      <c r="T139" s="6">
        <f>'Hrá gögn'!K140/'Hrá gögn'!S77</f>
        <v>0.83333333333333337</v>
      </c>
      <c r="U139" s="1">
        <f>0</f>
        <v>0</v>
      </c>
    </row>
    <row r="140" spans="19:21" x14ac:dyDescent="0.4">
      <c r="S140" s="1" t="str">
        <v>Álfhólsskóli</v>
      </c>
      <c r="T140" s="6">
        <f>'Hrá gögn'!K141/INDEX('Hrá gögn'!$S$8:$S$259,MATCH(S140,'Hrá gögn'!$R$8:$R$259,0))</f>
        <v>0.39705882352941174</v>
      </c>
      <c r="U140" s="1">
        <f>+--(INDEX('Hrá gögn'!$S$8:$S$259,MATCH(S140,'Hrá gögn'!$R$8:$R$259,0))&gt;19)</f>
        <v>1</v>
      </c>
    </row>
    <row r="141" spans="19:21" x14ac:dyDescent="0.4">
      <c r="S141" s="1" t="str">
        <v>Álftamýrarskóli</v>
      </c>
      <c r="T141" s="6">
        <f>'Hrá gögn'!K142/INDEX('Hrá gögn'!$S$8:$S$259,MATCH(S141,'Hrá gögn'!$R$8:$R$259,0))</f>
        <v>0.3</v>
      </c>
      <c r="U141" s="1">
        <f>+--(INDEX('Hrá gögn'!$S$8:$S$259,MATCH(S141,'Hrá gögn'!$R$8:$R$259,0))&gt;19)</f>
        <v>1</v>
      </c>
    </row>
    <row r="142" spans="19:21" x14ac:dyDescent="0.4">
      <c r="S142" s="1" t="str">
        <v>Álftanesskóli</v>
      </c>
      <c r="T142" s="6">
        <f>'Hrá gögn'!K143/INDEX('Hrá gögn'!$S$8:$S$259,MATCH(S142,'Hrá gögn'!$R$8:$R$259,0))</f>
        <v>0.63829787234042556</v>
      </c>
      <c r="U142" s="1">
        <f>+--(INDEX('Hrá gögn'!$S$8:$S$259,MATCH(S142,'Hrá gögn'!$R$8:$R$259,0))&gt;19)</f>
        <v>1</v>
      </c>
    </row>
    <row r="143" spans="19:21" x14ac:dyDescent="0.4">
      <c r="S143" s="1" t="str">
        <v>Árbæjarskóli</v>
      </c>
      <c r="T143" s="6">
        <f>'Hrá gögn'!K144/INDEX('Hrá gögn'!$S$8:$S$259,MATCH(S143,'Hrá gögn'!$R$8:$R$259,0))</f>
        <v>0.6</v>
      </c>
      <c r="U143" s="1">
        <f>+--(INDEX('Hrá gögn'!$S$8:$S$259,MATCH(S143,'Hrá gögn'!$R$8:$R$259,0))&gt;19)</f>
        <v>1</v>
      </c>
    </row>
    <row r="144" spans="19:21" x14ac:dyDescent="0.4">
      <c r="S144" s="1" t="str">
        <v>Árskóli</v>
      </c>
      <c r="T144" s="6">
        <f>'Hrá gögn'!K145/INDEX('Hrá gögn'!$S$8:$S$259,MATCH(S144,'Hrá gögn'!$R$8:$R$259,0))</f>
        <v>0.625</v>
      </c>
      <c r="U144" s="1">
        <f>+--(INDEX('Hrá gögn'!$S$8:$S$259,MATCH(S144,'Hrá gögn'!$R$8:$R$259,0))&gt;19)</f>
        <v>1</v>
      </c>
    </row>
    <row r="145" spans="19:21" x14ac:dyDescent="0.4">
      <c r="S145" s="1" t="str">
        <v>Áslandsskóli</v>
      </c>
      <c r="T145" s="6">
        <f>'Hrá gögn'!K146/INDEX('Hrá gögn'!$S$8:$S$259,MATCH(S145,'Hrá gögn'!$R$8:$R$259,0))</f>
        <v>0.62</v>
      </c>
      <c r="U145" s="1">
        <f>+--(INDEX('Hrá gögn'!$S$8:$S$259,MATCH(S145,'Hrá gögn'!$R$8:$R$259,0))&gt;19)</f>
        <v>1</v>
      </c>
    </row>
    <row r="146" spans="19:21" x14ac:dyDescent="0.4">
      <c r="S146" s="1" t="str">
        <v>Ölduselsskóli</v>
      </c>
      <c r="T146" s="6">
        <f>'Hrá gögn'!K147/INDEX('Hrá gögn'!$S$8:$S$259,MATCH(S146,'Hrá gögn'!$R$8:$R$259,0))</f>
        <v>0.45098039215686275</v>
      </c>
      <c r="U146" s="1">
        <f>+--(INDEX('Hrá gögn'!$S$8:$S$259,MATCH(S146,'Hrá gögn'!$R$8:$R$259,0))&gt;19)</f>
        <v>1</v>
      </c>
    </row>
    <row r="147" spans="19:21" x14ac:dyDescent="0.4">
      <c r="S147" s="1" t="str">
        <v>Öldutúnsskóli</v>
      </c>
      <c r="T147" s="6">
        <f>'Hrá gögn'!K148/INDEX('Hrá gögn'!$S$8:$S$259,MATCH(S147,'Hrá gögn'!$R$8:$R$259,0))</f>
        <v>0.5</v>
      </c>
      <c r="U147" s="1">
        <f>+--(INDEX('Hrá gögn'!$S$8:$S$259,MATCH(S147,'Hrá gögn'!$R$8:$R$259,0))&gt;19)</f>
        <v>1</v>
      </c>
    </row>
    <row r="148" spans="19:21" x14ac:dyDescent="0.4">
      <c r="S148" s="1" t="str">
        <v>Þelamerkurskóli</v>
      </c>
      <c r="T148" s="6">
        <f>'Hrá gögn'!K149/INDEX('Hrá gögn'!$S$8:$S$259,MATCH(S148,'Hrá gögn'!$R$8:$R$259,0))</f>
        <v>0.375</v>
      </c>
      <c r="U148" s="1">
        <f>+--(INDEX('Hrá gögn'!$S$8:$S$259,MATCH(S148,'Hrá gögn'!$R$8:$R$259,0))&gt;19)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325CEC-FF94-4C6B-90D9-98CE028673CC}">
  <dimension ref="B2:R73"/>
  <sheetViews>
    <sheetView workbookViewId="0">
      <selection activeCell="B59" sqref="B59"/>
    </sheetView>
  </sheetViews>
  <sheetFormatPr defaultColWidth="9.08984375" defaultRowHeight="14.5" x14ac:dyDescent="0.4"/>
  <cols>
    <col min="1" max="2" width="9.08984375" style="1"/>
    <col min="3" max="3" width="24.08984375" style="1" bestFit="1" customWidth="1"/>
    <col min="4" max="4" width="10" style="1" bestFit="1" customWidth="1"/>
    <col min="5" max="5" width="21.36328125" style="1" bestFit="1" customWidth="1"/>
    <col min="6" max="6" width="23.6328125" style="1" bestFit="1" customWidth="1"/>
    <col min="7" max="7" width="16.6328125" style="1" bestFit="1" customWidth="1"/>
    <col min="8" max="8" width="24.81640625" style="1" bestFit="1" customWidth="1"/>
    <col min="9" max="9" width="13.7265625" style="1" bestFit="1" customWidth="1"/>
    <col min="10" max="11" width="9.08984375" style="1"/>
    <col min="12" max="12" width="32.6328125" style="1" bestFit="1" customWidth="1"/>
    <col min="13" max="13" width="23.26953125" style="1" bestFit="1" customWidth="1"/>
    <col min="14" max="16384" width="9.08984375" style="1"/>
  </cols>
  <sheetData>
    <row r="2" spans="2:18" x14ac:dyDescent="0.4">
      <c r="B2" s="2" t="s">
        <v>114</v>
      </c>
      <c r="C2" s="2" t="s">
        <v>115</v>
      </c>
      <c r="D2" s="2"/>
      <c r="E2" s="2"/>
      <c r="F2" s="2"/>
      <c r="G2" s="2"/>
      <c r="H2" s="2"/>
      <c r="I2" s="2"/>
      <c r="K2" s="2" t="s">
        <v>114</v>
      </c>
      <c r="L2" s="2"/>
      <c r="M2" s="2"/>
      <c r="N2" s="2"/>
      <c r="O2" s="2"/>
      <c r="P2" s="2"/>
      <c r="Q2" s="2"/>
      <c r="R2" s="2"/>
    </row>
    <row r="4" spans="2:18" x14ac:dyDescent="0.4">
      <c r="C4" s="3" t="s">
        <v>37</v>
      </c>
      <c r="L4" s="1" t="s">
        <v>116</v>
      </c>
      <c r="M4" s="1" t="s">
        <v>5</v>
      </c>
    </row>
    <row r="5" spans="2:18" x14ac:dyDescent="0.4">
      <c r="C5" s="3" t="s">
        <v>61</v>
      </c>
      <c r="L5" s="5" cm="1">
        <f t="array" ref="L5:L63">+F15:F73</f>
        <v>2.8</v>
      </c>
      <c r="M5" s="5" cm="1">
        <f t="array" ref="M5:M63">+H15:H73</f>
        <v>50</v>
      </c>
    </row>
    <row r="6" spans="2:18" x14ac:dyDescent="0.4">
      <c r="C6" s="3" t="s">
        <v>72</v>
      </c>
      <c r="L6" s="5">
        <v>3</v>
      </c>
      <c r="M6" s="5">
        <v>6</v>
      </c>
    </row>
    <row r="7" spans="2:18" x14ac:dyDescent="0.4">
      <c r="C7" s="3" t="s">
        <v>85</v>
      </c>
      <c r="L7" s="5">
        <v>3.3</v>
      </c>
      <c r="M7" s="5">
        <v>6</v>
      </c>
    </row>
    <row r="8" spans="2:18" x14ac:dyDescent="0.4">
      <c r="C8" s="3" t="s">
        <v>93</v>
      </c>
      <c r="L8" s="5">
        <v>3.5</v>
      </c>
      <c r="M8" s="5">
        <v>10</v>
      </c>
    </row>
    <row r="9" spans="2:18" x14ac:dyDescent="0.4">
      <c r="C9" s="3" t="s">
        <v>111</v>
      </c>
      <c r="L9" s="5">
        <v>2.8</v>
      </c>
      <c r="M9" s="5">
        <v>9</v>
      </c>
    </row>
    <row r="10" spans="2:18" x14ac:dyDescent="0.4">
      <c r="L10" s="5">
        <v>3.5</v>
      </c>
      <c r="M10" s="5">
        <v>14</v>
      </c>
    </row>
    <row r="11" spans="2:18" x14ac:dyDescent="0.4">
      <c r="L11" s="5">
        <v>3.5</v>
      </c>
      <c r="M11" s="5">
        <v>6</v>
      </c>
    </row>
    <row r="12" spans="2:18" x14ac:dyDescent="0.4">
      <c r="B12" s="2" t="s">
        <v>114</v>
      </c>
      <c r="C12" s="2"/>
      <c r="D12" s="2"/>
      <c r="E12" s="2"/>
      <c r="F12" s="2"/>
      <c r="G12" s="2"/>
      <c r="H12" s="2"/>
      <c r="I12" s="2"/>
      <c r="L12" s="5">
        <v>3.9</v>
      </c>
      <c r="M12" s="5">
        <v>5</v>
      </c>
    </row>
    <row r="13" spans="2:18" x14ac:dyDescent="0.4">
      <c r="L13" s="5">
        <v>3.6</v>
      </c>
      <c r="M13" s="5">
        <v>16</v>
      </c>
    </row>
    <row r="14" spans="2:18" x14ac:dyDescent="0.4">
      <c r="D14" s="4" t="s">
        <v>1</v>
      </c>
      <c r="E14" s="4" t="s">
        <v>2</v>
      </c>
      <c r="F14" s="4" t="s">
        <v>3</v>
      </c>
      <c r="G14" s="4" t="s">
        <v>4</v>
      </c>
      <c r="H14" s="4" t="s">
        <v>5</v>
      </c>
      <c r="I14" s="4" t="s">
        <v>6</v>
      </c>
      <c r="L14" s="5">
        <v>3.3</v>
      </c>
      <c r="M14" s="5">
        <v>9</v>
      </c>
    </row>
    <row r="15" spans="2:18" x14ac:dyDescent="0.4">
      <c r="C15" s="1" t="str" cm="1">
        <f t="array" ref="C15:H19">_xlfn._xlws.FILTER('Hrá gögn'!B6:G160,'Hrá gögn'!B6:B160=C4)</f>
        <v>Fjölbrautaskólinn í Garðabæ</v>
      </c>
      <c r="D15" s="1" t="str">
        <v>Garðaskóli</v>
      </c>
      <c r="E15" s="1">
        <v>3</v>
      </c>
      <c r="F15" s="1">
        <v>2.8</v>
      </c>
      <c r="G15" s="1">
        <v>7.3</v>
      </c>
      <c r="H15" s="1">
        <v>50</v>
      </c>
      <c r="L15" s="5">
        <v>3.2</v>
      </c>
      <c r="M15" s="5">
        <v>5</v>
      </c>
    </row>
    <row r="16" spans="2:18" x14ac:dyDescent="0.4">
      <c r="C16" s="1" t="str">
        <v>Fjölbrautaskólinn í Garðabæ</v>
      </c>
      <c r="D16" s="1" t="str">
        <v>Kársnesskóli</v>
      </c>
      <c r="E16" s="1">
        <v>3.2</v>
      </c>
      <c r="F16" s="1">
        <v>3</v>
      </c>
      <c r="G16" s="1">
        <v>6.9</v>
      </c>
      <c r="H16" s="1">
        <v>6</v>
      </c>
      <c r="L16" s="5">
        <v>3.5</v>
      </c>
      <c r="M16" s="5">
        <v>7</v>
      </c>
    </row>
    <row r="17" spans="3:13" x14ac:dyDescent="0.4">
      <c r="C17" s="1" t="str">
        <v>Fjölbrautaskólinn í Garðabæ</v>
      </c>
      <c r="D17" s="1" t="str">
        <v>Salaskóli</v>
      </c>
      <c r="E17" s="1">
        <v>3.1</v>
      </c>
      <c r="F17" s="1">
        <v>3.3</v>
      </c>
      <c r="G17" s="1">
        <v>7.4</v>
      </c>
      <c r="H17" s="1">
        <v>6</v>
      </c>
      <c r="L17" s="5">
        <v>3.6</v>
      </c>
      <c r="M17" s="5">
        <v>7</v>
      </c>
    </row>
    <row r="18" spans="3:13" x14ac:dyDescent="0.4">
      <c r="C18" s="1" t="str">
        <v>Fjölbrautaskólinn í Garðabæ</v>
      </c>
      <c r="D18" s="1" t="str">
        <v>Smáraskóli</v>
      </c>
      <c r="E18" s="1">
        <v>3.3</v>
      </c>
      <c r="F18" s="1">
        <v>3.5</v>
      </c>
      <c r="G18" s="1">
        <v>8</v>
      </c>
      <c r="H18" s="1">
        <v>10</v>
      </c>
      <c r="L18" s="5">
        <v>3.7</v>
      </c>
      <c r="M18" s="5">
        <v>16</v>
      </c>
    </row>
    <row r="19" spans="3:13" x14ac:dyDescent="0.4">
      <c r="C19" s="1" t="str">
        <v>Fjölbrautaskólinn í Garðabæ</v>
      </c>
      <c r="D19" s="1" t="str">
        <v>Álfanesskóli</v>
      </c>
      <c r="E19" s="1">
        <v>3.2</v>
      </c>
      <c r="F19" s="1">
        <v>2.8</v>
      </c>
      <c r="G19" s="1">
        <v>7.6</v>
      </c>
      <c r="H19" s="1">
        <v>9</v>
      </c>
      <c r="L19" s="5">
        <v>3.9</v>
      </c>
      <c r="M19" s="5">
        <v>6</v>
      </c>
    </row>
    <row r="20" spans="3:13" x14ac:dyDescent="0.4">
      <c r="C20" s="1" t="str" cm="1">
        <f t="array" ref="C20:H31">_xlfn._xlws.FILTER('Hrá gögn'!B11:G161,'Hrá gögn'!B11:B161=C5)</f>
        <v>Kvennaskólinn í Reykjavík</v>
      </c>
      <c r="D20" s="1" t="str">
        <v>Foldaskóli</v>
      </c>
      <c r="E20" s="1">
        <v>3.8</v>
      </c>
      <c r="F20" s="1">
        <v>3.5</v>
      </c>
      <c r="G20" s="1">
        <v>8.1</v>
      </c>
      <c r="H20" s="1">
        <v>14</v>
      </c>
      <c r="L20" s="5">
        <v>3.9</v>
      </c>
      <c r="M20" s="5">
        <v>7</v>
      </c>
    </row>
    <row r="21" spans="3:13" x14ac:dyDescent="0.4">
      <c r="C21" s="1" t="str">
        <v>Kvennaskólinn í Reykjavík</v>
      </c>
      <c r="D21" s="1" t="str">
        <v>Garðaskóli</v>
      </c>
      <c r="E21" s="1">
        <v>3.4</v>
      </c>
      <c r="F21" s="1">
        <v>3.5</v>
      </c>
      <c r="G21" s="1">
        <v>7.9</v>
      </c>
      <c r="H21" s="1">
        <v>6</v>
      </c>
      <c r="L21" s="5">
        <v>3.9</v>
      </c>
      <c r="M21" s="5">
        <v>5</v>
      </c>
    </row>
    <row r="22" spans="3:13" x14ac:dyDescent="0.4">
      <c r="C22" s="1" t="str">
        <v>Kvennaskólinn í Reykjavík</v>
      </c>
      <c r="D22" s="1" t="str">
        <v>Grunnskóli Grindavíkur</v>
      </c>
      <c r="E22" s="1">
        <v>3.7</v>
      </c>
      <c r="F22" s="1">
        <v>3.9</v>
      </c>
      <c r="G22" s="1">
        <v>8.1</v>
      </c>
      <c r="H22" s="1">
        <v>5</v>
      </c>
      <c r="L22" s="5">
        <v>3.2</v>
      </c>
      <c r="M22" s="5">
        <v>23</v>
      </c>
    </row>
    <row r="23" spans="3:13" x14ac:dyDescent="0.4">
      <c r="C23" s="1" t="str">
        <v>Kvennaskólinn í Reykjavík</v>
      </c>
      <c r="D23" s="1" t="str">
        <v>Hagaskóli</v>
      </c>
      <c r="E23" s="1">
        <v>3.5</v>
      </c>
      <c r="F23" s="1">
        <v>3.6</v>
      </c>
      <c r="G23" s="1">
        <v>7.5</v>
      </c>
      <c r="H23" s="1">
        <v>16</v>
      </c>
      <c r="L23" s="5">
        <v>3.4</v>
      </c>
      <c r="M23" s="5">
        <v>12</v>
      </c>
    </row>
    <row r="24" spans="3:13" x14ac:dyDescent="0.4">
      <c r="C24" s="1" t="str">
        <v>Kvennaskólinn í Reykjavík</v>
      </c>
      <c r="D24" s="1" t="str">
        <v>Hólabrekkuskóli</v>
      </c>
      <c r="E24" s="1">
        <v>3.5</v>
      </c>
      <c r="F24" s="1">
        <v>3.3</v>
      </c>
      <c r="G24" s="1">
        <v>7.6</v>
      </c>
      <c r="H24" s="1">
        <v>9</v>
      </c>
      <c r="L24" s="5">
        <v>3.3</v>
      </c>
      <c r="M24" s="5">
        <v>7</v>
      </c>
    </row>
    <row r="25" spans="3:13" x14ac:dyDescent="0.4">
      <c r="C25" s="1" t="str">
        <v>Kvennaskólinn í Reykjavík</v>
      </c>
      <c r="D25" s="1" t="str">
        <v>Hörðuvallaskóli</v>
      </c>
      <c r="E25" s="1">
        <v>3.8</v>
      </c>
      <c r="F25" s="1">
        <v>3.2</v>
      </c>
      <c r="G25" s="1">
        <v>8.1</v>
      </c>
      <c r="H25" s="1">
        <v>5</v>
      </c>
      <c r="L25" s="5">
        <v>3.2</v>
      </c>
      <c r="M25" s="5">
        <v>6</v>
      </c>
    </row>
    <row r="26" spans="3:13" x14ac:dyDescent="0.4">
      <c r="C26" s="1" t="str">
        <v>Kvennaskólinn í Reykjavík</v>
      </c>
      <c r="D26" s="1" t="str">
        <v>Laugalækjarskóli</v>
      </c>
      <c r="E26" s="1">
        <v>3.5</v>
      </c>
      <c r="F26" s="1">
        <v>3.5</v>
      </c>
      <c r="G26" s="1">
        <v>7.8</v>
      </c>
      <c r="H26" s="1">
        <v>7</v>
      </c>
      <c r="L26" s="5">
        <v>3.4</v>
      </c>
      <c r="M26" s="5">
        <v>21</v>
      </c>
    </row>
    <row r="27" spans="3:13" x14ac:dyDescent="0.4">
      <c r="C27" s="1" t="str">
        <v>Kvennaskólinn í Reykjavík</v>
      </c>
      <c r="D27" s="1" t="str">
        <v>Rimaskóli</v>
      </c>
      <c r="E27" s="1">
        <v>3.7</v>
      </c>
      <c r="F27" s="1">
        <v>3.6</v>
      </c>
      <c r="G27" s="1">
        <v>7.9</v>
      </c>
      <c r="H27" s="1">
        <v>7</v>
      </c>
      <c r="L27" s="5">
        <v>3.6</v>
      </c>
      <c r="M27" s="5">
        <v>12</v>
      </c>
    </row>
    <row r="28" spans="3:13" x14ac:dyDescent="0.4">
      <c r="C28" s="1" t="str">
        <v>Kvennaskólinn í Reykjavík</v>
      </c>
      <c r="D28" s="1" t="str">
        <v>Réttarholtsskóli</v>
      </c>
      <c r="E28" s="1">
        <v>3.3</v>
      </c>
      <c r="F28" s="1">
        <v>3.7</v>
      </c>
      <c r="G28" s="1">
        <v>7.9</v>
      </c>
      <c r="H28" s="1">
        <v>16</v>
      </c>
      <c r="L28" s="5">
        <v>3.3</v>
      </c>
      <c r="M28" s="5">
        <v>14</v>
      </c>
    </row>
    <row r="29" spans="3:13" x14ac:dyDescent="0.4">
      <c r="C29" s="1" t="str">
        <v>Kvennaskólinn í Reykjavík</v>
      </c>
      <c r="D29" s="1" t="str">
        <v>Salaskóli</v>
      </c>
      <c r="E29" s="1">
        <v>3.5</v>
      </c>
      <c r="F29" s="1">
        <v>3.9</v>
      </c>
      <c r="G29" s="1">
        <v>8</v>
      </c>
      <c r="H29" s="1">
        <v>6</v>
      </c>
      <c r="L29" s="5">
        <v>3</v>
      </c>
      <c r="M29" s="5">
        <v>11</v>
      </c>
    </row>
    <row r="30" spans="3:13" x14ac:dyDescent="0.4">
      <c r="C30" s="1" t="str">
        <v>Kvennaskólinn í Reykjavík</v>
      </c>
      <c r="D30" s="1" t="str">
        <v>Víkurskóli</v>
      </c>
      <c r="E30" s="1">
        <v>3.5</v>
      </c>
      <c r="F30" s="1">
        <v>3.9</v>
      </c>
      <c r="G30" s="1">
        <v>7.9</v>
      </c>
      <c r="H30" s="1">
        <v>7</v>
      </c>
      <c r="L30" s="5">
        <v>3.1</v>
      </c>
      <c r="M30" s="5">
        <v>7</v>
      </c>
    </row>
    <row r="31" spans="3:13" x14ac:dyDescent="0.4">
      <c r="C31" s="1" t="str">
        <v>Kvennaskólinn í Reykjavík</v>
      </c>
      <c r="D31" s="1" t="str">
        <v>Ölduselsskóli</v>
      </c>
      <c r="E31" s="1">
        <v>3.7</v>
      </c>
      <c r="F31" s="1">
        <v>3.9</v>
      </c>
      <c r="G31" s="1">
        <v>8.3000000000000007</v>
      </c>
      <c r="H31" s="1">
        <v>5</v>
      </c>
      <c r="L31" s="5">
        <v>3.3</v>
      </c>
      <c r="M31" s="5">
        <v>11</v>
      </c>
    </row>
    <row r="32" spans="3:13" x14ac:dyDescent="0.4">
      <c r="C32" s="1" t="str" cm="1">
        <f t="array" ref="C32:H38">_xlfn._xlws.FILTER('Hrá gögn'!B23:G173,'Hrá gögn'!B23:B173=C6)</f>
        <v>Menntaskólinn á Akureyri</v>
      </c>
      <c r="D32" s="1" t="str">
        <v>Brekkuskóli</v>
      </c>
      <c r="E32" s="1">
        <v>3.2</v>
      </c>
      <c r="F32" s="1">
        <v>3.2</v>
      </c>
      <c r="G32" s="1">
        <v>7.7</v>
      </c>
      <c r="H32" s="1">
        <v>23</v>
      </c>
      <c r="L32" s="5">
        <v>3.5</v>
      </c>
      <c r="M32" s="5">
        <v>18</v>
      </c>
    </row>
    <row r="33" spans="3:13" x14ac:dyDescent="0.4">
      <c r="C33" s="1" t="str">
        <v>Menntaskólinn á Akureyri</v>
      </c>
      <c r="D33" s="1" t="str">
        <v>Giljaskóli</v>
      </c>
      <c r="E33" s="1">
        <v>3.3</v>
      </c>
      <c r="F33" s="1">
        <v>3.4</v>
      </c>
      <c r="G33" s="1">
        <v>7.9</v>
      </c>
      <c r="H33" s="1">
        <v>12</v>
      </c>
      <c r="L33" s="5">
        <v>3.6</v>
      </c>
      <c r="M33" s="5">
        <v>5</v>
      </c>
    </row>
    <row r="34" spans="3:13" x14ac:dyDescent="0.4">
      <c r="C34" s="1" t="str">
        <v>Menntaskólinn á Akureyri</v>
      </c>
      <c r="D34" s="1" t="str">
        <v>Glerárkóli</v>
      </c>
      <c r="E34" s="1">
        <v>3.2</v>
      </c>
      <c r="F34" s="1">
        <v>3.3</v>
      </c>
      <c r="G34" s="1">
        <v>7.5</v>
      </c>
      <c r="H34" s="1">
        <v>7</v>
      </c>
      <c r="L34" s="5">
        <v>3</v>
      </c>
      <c r="M34" s="5">
        <v>8</v>
      </c>
    </row>
    <row r="35" spans="3:13" x14ac:dyDescent="0.4">
      <c r="C35" s="1" t="str">
        <v>Menntaskólinn á Akureyri</v>
      </c>
      <c r="D35" s="1" t="str">
        <v>Hrafnagilsskóli</v>
      </c>
      <c r="E35" s="1">
        <v>3.3</v>
      </c>
      <c r="F35" s="1">
        <v>3.2</v>
      </c>
      <c r="G35" s="1">
        <v>6.9</v>
      </c>
      <c r="H35" s="1">
        <v>6</v>
      </c>
      <c r="L35" s="5">
        <v>3.4</v>
      </c>
      <c r="M35" s="5">
        <v>10</v>
      </c>
    </row>
    <row r="36" spans="3:13" x14ac:dyDescent="0.4">
      <c r="C36" s="1" t="str">
        <v>Menntaskólinn á Akureyri</v>
      </c>
      <c r="D36" s="1" t="str">
        <v>Lundarskóli</v>
      </c>
      <c r="E36" s="1">
        <v>3.2</v>
      </c>
      <c r="F36" s="1">
        <v>3.4</v>
      </c>
      <c r="G36" s="1">
        <v>7.6</v>
      </c>
      <c r="H36" s="1">
        <v>21</v>
      </c>
      <c r="L36" s="5">
        <v>3.9</v>
      </c>
      <c r="M36" s="5">
        <v>5</v>
      </c>
    </row>
    <row r="37" spans="3:13" x14ac:dyDescent="0.4">
      <c r="C37" s="1" t="str">
        <v>Menntaskólinn á Akureyri</v>
      </c>
      <c r="D37" s="1" t="str">
        <v>Naustaskóli</v>
      </c>
      <c r="E37" s="1">
        <v>3.9</v>
      </c>
      <c r="F37" s="1">
        <v>3.6</v>
      </c>
      <c r="G37" s="1">
        <v>7.6</v>
      </c>
      <c r="H37" s="1">
        <v>12</v>
      </c>
      <c r="L37" s="5">
        <v>3.7</v>
      </c>
      <c r="M37" s="5">
        <v>5</v>
      </c>
    </row>
    <row r="38" spans="3:13" x14ac:dyDescent="0.4">
      <c r="C38" s="1" t="str">
        <v>Menntaskólinn á Akureyri</v>
      </c>
      <c r="D38" s="1" t="str">
        <v>Síðuskóli</v>
      </c>
      <c r="E38" s="1">
        <v>3.5</v>
      </c>
      <c r="F38" s="1">
        <v>3.3</v>
      </c>
      <c r="G38" s="1">
        <v>7.4</v>
      </c>
      <c r="H38" s="1">
        <v>14</v>
      </c>
      <c r="L38" s="5">
        <v>3.9</v>
      </c>
      <c r="M38" s="5">
        <v>6</v>
      </c>
    </row>
    <row r="39" spans="3:13" x14ac:dyDescent="0.4">
      <c r="C39" s="1" t="str" cm="1">
        <f t="array" ref="C39:H41">_xlfn._xlws.FILTER('Hrá gögn'!B30:G180,'Hrá gögn'!B30:B180=C7)</f>
        <v>Menntaskólinn í Kópavogi</v>
      </c>
      <c r="D39" s="1" t="str">
        <v>Hörðuvallaskóli</v>
      </c>
      <c r="E39" s="1">
        <v>3.5</v>
      </c>
      <c r="F39" s="1">
        <v>3</v>
      </c>
      <c r="G39" s="1">
        <v>7.6</v>
      </c>
      <c r="H39" s="1">
        <v>11</v>
      </c>
      <c r="L39" s="5">
        <v>3.9</v>
      </c>
      <c r="M39" s="5">
        <v>44</v>
      </c>
    </row>
    <row r="40" spans="3:13" x14ac:dyDescent="0.4">
      <c r="C40" s="1" t="str">
        <v>Menntaskólinn í Kópavogi</v>
      </c>
      <c r="D40" s="1" t="str">
        <v>Lindasskóli</v>
      </c>
      <c r="E40" s="1">
        <v>3.2</v>
      </c>
      <c r="F40" s="1">
        <v>3.1</v>
      </c>
      <c r="G40" s="1">
        <v>7.6</v>
      </c>
      <c r="H40" s="1">
        <v>7</v>
      </c>
      <c r="L40" s="5">
        <v>4</v>
      </c>
      <c r="M40" s="5">
        <v>5</v>
      </c>
    </row>
    <row r="41" spans="3:13" x14ac:dyDescent="0.4">
      <c r="C41" s="1" t="str">
        <v>Menntaskólinn í Kópavogi</v>
      </c>
      <c r="D41" s="1" t="str">
        <v>Vatnsendaskóli</v>
      </c>
      <c r="E41" s="1">
        <v>3</v>
      </c>
      <c r="F41" s="1">
        <v>3.3</v>
      </c>
      <c r="G41" s="1">
        <v>7.7</v>
      </c>
      <c r="H41" s="1">
        <v>11</v>
      </c>
      <c r="L41" s="5">
        <v>3.9</v>
      </c>
      <c r="M41" s="5">
        <v>19</v>
      </c>
    </row>
    <row r="42" spans="3:13" x14ac:dyDescent="0.4">
      <c r="C42" s="1" t="str" cm="1">
        <f t="array" ref="C42:H47">_xlfn._xlws.FILTER('Hrá gögn'!B33:G183,'Hrá gögn'!B33:B183=C8)</f>
        <v>Menntaskólinn við Hamrahlíð</v>
      </c>
      <c r="D42" s="1" t="str">
        <v>Hagaskóli</v>
      </c>
      <c r="E42" s="1">
        <v>3.6</v>
      </c>
      <c r="F42" s="1">
        <v>3.5</v>
      </c>
      <c r="G42" s="1">
        <v>8.3000000000000007</v>
      </c>
      <c r="H42" s="1">
        <v>18</v>
      </c>
      <c r="L42" s="5">
        <v>4</v>
      </c>
      <c r="M42" s="5">
        <v>16</v>
      </c>
    </row>
    <row r="43" spans="3:13" x14ac:dyDescent="0.4">
      <c r="C43" s="1" t="str">
        <v>Menntaskólinn við Hamrahlíð</v>
      </c>
      <c r="D43" s="1" t="str">
        <v>Hlíðaskóli</v>
      </c>
      <c r="E43" s="1">
        <v>3.6</v>
      </c>
      <c r="F43" s="1">
        <v>3.6</v>
      </c>
      <c r="G43" s="1">
        <v>8.6</v>
      </c>
      <c r="H43" s="1">
        <v>5</v>
      </c>
      <c r="L43" s="5">
        <v>4</v>
      </c>
      <c r="M43" s="5">
        <v>6</v>
      </c>
    </row>
    <row r="44" spans="3:13" x14ac:dyDescent="0.4">
      <c r="C44" s="1" t="str">
        <v>Menntaskólinn við Hamrahlíð</v>
      </c>
      <c r="D44" s="1" t="str">
        <v>Háteigsskóli</v>
      </c>
      <c r="E44" s="1">
        <v>3.6</v>
      </c>
      <c r="F44" s="1">
        <v>3</v>
      </c>
      <c r="G44" s="1">
        <v>8.1999999999999993</v>
      </c>
      <c r="H44" s="1">
        <v>8</v>
      </c>
      <c r="L44" s="5">
        <v>3.7</v>
      </c>
      <c r="M44" s="5">
        <v>5</v>
      </c>
    </row>
    <row r="45" spans="3:13" x14ac:dyDescent="0.4">
      <c r="C45" s="1" t="str">
        <v>Menntaskólinn við Hamrahlíð</v>
      </c>
      <c r="D45" s="1" t="str">
        <v>Réttarholtsskóli</v>
      </c>
      <c r="E45" s="1">
        <v>3.2</v>
      </c>
      <c r="F45" s="1">
        <v>3.4</v>
      </c>
      <c r="G45" s="1">
        <v>7.5</v>
      </c>
      <c r="H45" s="1">
        <v>10</v>
      </c>
      <c r="L45" s="5">
        <v>3.9</v>
      </c>
      <c r="M45" s="5">
        <v>12</v>
      </c>
    </row>
    <row r="46" spans="3:13" x14ac:dyDescent="0.4">
      <c r="C46" s="1" t="str">
        <v>Menntaskólinn við Hamrahlíð</v>
      </c>
      <c r="D46" s="1" t="str">
        <v>Tjarnarskóli</v>
      </c>
      <c r="E46" s="1">
        <v>3.8</v>
      </c>
      <c r="F46" s="1">
        <v>3.9</v>
      </c>
      <c r="G46" s="1">
        <v>8.3000000000000007</v>
      </c>
      <c r="H46" s="1">
        <v>5</v>
      </c>
      <c r="L46" s="5">
        <v>4</v>
      </c>
      <c r="M46" s="5">
        <v>6</v>
      </c>
    </row>
    <row r="47" spans="3:13" x14ac:dyDescent="0.4">
      <c r="C47" s="1" t="str">
        <v>Menntaskólinn við Hamrahlíð</v>
      </c>
      <c r="D47" s="1" t="str">
        <v>Víðistaðaskóli</v>
      </c>
      <c r="E47" s="1">
        <v>3.6</v>
      </c>
      <c r="F47" s="1">
        <v>3.7</v>
      </c>
      <c r="G47" s="1">
        <v>7.8</v>
      </c>
      <c r="H47" s="1">
        <v>5</v>
      </c>
      <c r="L47" s="5">
        <v>3.8</v>
      </c>
      <c r="M47" s="5">
        <v>10</v>
      </c>
    </row>
    <row r="48" spans="3:13" x14ac:dyDescent="0.4">
      <c r="C48" s="1" t="str" cm="1">
        <f t="array" ref="C48:H73">_xlfn._xlws.FILTER('Hrá gögn'!B39:G189,'Hrá gögn'!B39:B189=C9)</f>
        <v>Verzlunarskóli Íslands</v>
      </c>
      <c r="D48" s="1" t="str">
        <v>Foldaskóli</v>
      </c>
      <c r="E48" s="1">
        <v>3.9</v>
      </c>
      <c r="F48" s="1">
        <v>3.9</v>
      </c>
      <c r="G48" s="1">
        <v>8.3000000000000007</v>
      </c>
      <c r="H48" s="1">
        <v>6</v>
      </c>
      <c r="L48" s="5">
        <v>4</v>
      </c>
      <c r="M48" s="5">
        <v>6</v>
      </c>
    </row>
    <row r="49" spans="3:13" x14ac:dyDescent="0.4">
      <c r="C49" s="1" t="str">
        <v>Verzlunarskóli Íslands</v>
      </c>
      <c r="D49" s="1" t="str">
        <v>Garðaskóli</v>
      </c>
      <c r="E49" s="1">
        <v>3.8</v>
      </c>
      <c r="F49" s="1">
        <v>3.9</v>
      </c>
      <c r="G49" s="1">
        <v>7.6</v>
      </c>
      <c r="H49" s="1">
        <v>44</v>
      </c>
      <c r="L49" s="5">
        <v>3.8</v>
      </c>
      <c r="M49" s="5">
        <v>8</v>
      </c>
    </row>
    <row r="50" spans="3:13" x14ac:dyDescent="0.4">
      <c r="C50" s="1" t="str">
        <v>Verzlunarskóli Íslands</v>
      </c>
      <c r="D50" s="1" t="str">
        <v>Grunnskóli Seltjarnarness</v>
      </c>
      <c r="E50" s="1">
        <v>3.6</v>
      </c>
      <c r="F50" s="1">
        <v>4</v>
      </c>
      <c r="G50" s="1">
        <v>7.4</v>
      </c>
      <c r="H50" s="1">
        <v>5</v>
      </c>
      <c r="L50" s="5">
        <v>3.9</v>
      </c>
      <c r="M50" s="5">
        <v>7</v>
      </c>
    </row>
    <row r="51" spans="3:13" x14ac:dyDescent="0.4">
      <c r="C51" s="1" t="str">
        <v>Verzlunarskóli Íslands</v>
      </c>
      <c r="D51" s="1" t="str">
        <v>Hagaskóli</v>
      </c>
      <c r="E51" s="1">
        <v>3.8</v>
      </c>
      <c r="F51" s="1">
        <v>3.9</v>
      </c>
      <c r="G51" s="1">
        <v>7.8</v>
      </c>
      <c r="H51" s="1">
        <v>19</v>
      </c>
      <c r="L51" s="5">
        <v>3.8</v>
      </c>
      <c r="M51" s="5">
        <v>6</v>
      </c>
    </row>
    <row r="52" spans="3:13" x14ac:dyDescent="0.4">
      <c r="C52" s="1" t="str">
        <v>Verzlunarskóli Íslands</v>
      </c>
      <c r="D52" s="1" t="str">
        <v>Hlíðaskóli</v>
      </c>
      <c r="E52" s="1">
        <v>3.8</v>
      </c>
      <c r="F52" s="1">
        <v>4</v>
      </c>
      <c r="G52" s="1">
        <v>7.9</v>
      </c>
      <c r="H52" s="1">
        <v>16</v>
      </c>
      <c r="L52" s="5">
        <v>3.9</v>
      </c>
      <c r="M52" s="5">
        <v>13</v>
      </c>
    </row>
    <row r="53" spans="3:13" x14ac:dyDescent="0.4">
      <c r="C53" s="1" t="str">
        <v>Verzlunarskóli Íslands</v>
      </c>
      <c r="D53" s="1" t="str">
        <v>Hraunvallaskóli</v>
      </c>
      <c r="E53" s="1">
        <v>3.8</v>
      </c>
      <c r="F53" s="1">
        <v>4</v>
      </c>
      <c r="G53" s="1">
        <v>7.7</v>
      </c>
      <c r="H53" s="1">
        <v>6</v>
      </c>
      <c r="L53" s="5">
        <v>3.8</v>
      </c>
      <c r="M53" s="5">
        <v>19</v>
      </c>
    </row>
    <row r="54" spans="3:13" x14ac:dyDescent="0.4">
      <c r="C54" s="1" t="str">
        <v>Verzlunarskóli Íslands</v>
      </c>
      <c r="D54" s="1" t="str">
        <v>Háteigsskóli</v>
      </c>
      <c r="E54" s="1">
        <v>3.9</v>
      </c>
      <c r="F54" s="1">
        <v>3.7</v>
      </c>
      <c r="G54" s="1">
        <v>8.1</v>
      </c>
      <c r="H54" s="1">
        <v>5</v>
      </c>
      <c r="L54" s="5">
        <v>4</v>
      </c>
      <c r="M54" s="5">
        <v>10</v>
      </c>
    </row>
    <row r="55" spans="3:13" x14ac:dyDescent="0.4">
      <c r="C55" s="1" t="str">
        <v>Verzlunarskóli Íslands</v>
      </c>
      <c r="D55" s="1" t="str">
        <v>Hörðuvallaskóli</v>
      </c>
      <c r="E55" s="1">
        <v>3.9</v>
      </c>
      <c r="F55" s="1">
        <v>3.9</v>
      </c>
      <c r="G55" s="1">
        <v>7.9</v>
      </c>
      <c r="H55" s="1">
        <v>12</v>
      </c>
      <c r="L55" s="5">
        <v>3.8</v>
      </c>
      <c r="M55" s="5">
        <v>6</v>
      </c>
    </row>
    <row r="56" spans="3:13" x14ac:dyDescent="0.4">
      <c r="C56" s="1" t="str">
        <v>Verzlunarskóli Íslands</v>
      </c>
      <c r="D56" s="1" t="str">
        <v>Ingunnarskóli</v>
      </c>
      <c r="E56" s="1">
        <v>3.7</v>
      </c>
      <c r="F56" s="1">
        <v>4</v>
      </c>
      <c r="G56" s="1">
        <v>8.6</v>
      </c>
      <c r="H56" s="1">
        <v>6</v>
      </c>
      <c r="L56" s="5">
        <v>3.9</v>
      </c>
      <c r="M56" s="5">
        <v>8</v>
      </c>
    </row>
    <row r="57" spans="3:13" x14ac:dyDescent="0.4">
      <c r="C57" s="1" t="str">
        <v>Verzlunarskóli Íslands</v>
      </c>
      <c r="D57" s="1" t="str">
        <v>Kársnesskóli</v>
      </c>
      <c r="E57" s="1">
        <v>3.9</v>
      </c>
      <c r="F57" s="1">
        <v>3.8</v>
      </c>
      <c r="G57" s="1">
        <v>7.9</v>
      </c>
      <c r="H57" s="1">
        <v>10</v>
      </c>
      <c r="L57" s="5">
        <v>3.8</v>
      </c>
      <c r="M57" s="5">
        <v>6</v>
      </c>
    </row>
    <row r="58" spans="3:13" x14ac:dyDescent="0.4">
      <c r="C58" s="1" t="str">
        <v>Verzlunarskóli Íslands</v>
      </c>
      <c r="D58" s="1" t="str">
        <v>Langholtsskóli</v>
      </c>
      <c r="E58" s="1">
        <v>3.8</v>
      </c>
      <c r="F58" s="1">
        <v>4</v>
      </c>
      <c r="G58" s="1">
        <v>8</v>
      </c>
      <c r="H58" s="1">
        <v>6</v>
      </c>
      <c r="L58" s="5">
        <v>3.9</v>
      </c>
      <c r="M58" s="5">
        <v>5</v>
      </c>
    </row>
    <row r="59" spans="3:13" x14ac:dyDescent="0.4">
      <c r="C59" s="1" t="str">
        <v>Verzlunarskóli Íslands</v>
      </c>
      <c r="D59" s="1" t="str">
        <v>Laugalækjarskóli</v>
      </c>
      <c r="E59" s="1">
        <v>3.8</v>
      </c>
      <c r="F59" s="1">
        <v>3.8</v>
      </c>
      <c r="G59" s="1">
        <v>8</v>
      </c>
      <c r="H59" s="1">
        <v>8</v>
      </c>
      <c r="L59" s="5">
        <v>3.8</v>
      </c>
      <c r="M59" s="5">
        <v>5</v>
      </c>
    </row>
    <row r="60" spans="3:13" x14ac:dyDescent="0.4">
      <c r="C60" s="1" t="str">
        <v>Verzlunarskóli Íslands</v>
      </c>
      <c r="D60" s="1" t="str">
        <v>Lindasskóli</v>
      </c>
      <c r="E60" s="1">
        <v>3.9</v>
      </c>
      <c r="F60" s="1">
        <v>3.9</v>
      </c>
      <c r="G60" s="1">
        <v>8.5</v>
      </c>
      <c r="H60" s="1">
        <v>7</v>
      </c>
      <c r="L60" s="5">
        <v>4</v>
      </c>
      <c r="M60" s="5">
        <v>8</v>
      </c>
    </row>
    <row r="61" spans="3:13" x14ac:dyDescent="0.4">
      <c r="C61" s="1" t="str">
        <v>Verzlunarskóli Íslands</v>
      </c>
      <c r="D61" s="1" t="str">
        <v>Lágafellsskóli</v>
      </c>
      <c r="E61" s="1">
        <v>3.8</v>
      </c>
      <c r="F61" s="1">
        <v>3.8</v>
      </c>
      <c r="G61" s="1">
        <v>7.4</v>
      </c>
      <c r="H61" s="1">
        <v>6</v>
      </c>
      <c r="L61" s="5">
        <v>3.9</v>
      </c>
      <c r="M61" s="5">
        <v>18</v>
      </c>
    </row>
    <row r="62" spans="3:13" x14ac:dyDescent="0.4">
      <c r="C62" s="1" t="str">
        <v>Verzlunarskóli Íslands</v>
      </c>
      <c r="D62" s="1" t="str">
        <v>Norðlingaskóli</v>
      </c>
      <c r="E62" s="1">
        <v>3.8</v>
      </c>
      <c r="F62" s="1">
        <v>3.9</v>
      </c>
      <c r="G62" s="1">
        <v>7.6</v>
      </c>
      <c r="H62" s="1">
        <v>13</v>
      </c>
      <c r="L62" s="5">
        <v>4</v>
      </c>
      <c r="M62" s="5">
        <v>8</v>
      </c>
    </row>
    <row r="63" spans="3:13" x14ac:dyDescent="0.4">
      <c r="C63" s="1" t="str">
        <v>Verzlunarskóli Íslands</v>
      </c>
      <c r="D63" s="1" t="str">
        <v>Réttarholtsskóli</v>
      </c>
      <c r="E63" s="1">
        <v>3.4</v>
      </c>
      <c r="F63" s="1">
        <v>3.8</v>
      </c>
      <c r="G63" s="1">
        <v>7.9</v>
      </c>
      <c r="H63" s="1">
        <v>19</v>
      </c>
      <c r="L63" s="5">
        <v>3.9</v>
      </c>
      <c r="M63" s="5">
        <v>6</v>
      </c>
    </row>
    <row r="64" spans="3:13" x14ac:dyDescent="0.4">
      <c r="C64" s="1" t="str">
        <v>Verzlunarskóli Íslands</v>
      </c>
      <c r="D64" s="1" t="str">
        <v>Salaskóli</v>
      </c>
      <c r="E64" s="1">
        <v>3.8</v>
      </c>
      <c r="F64" s="1">
        <v>4</v>
      </c>
      <c r="G64" s="1">
        <v>7.9</v>
      </c>
      <c r="H64" s="1">
        <v>10</v>
      </c>
    </row>
    <row r="65" spans="3:8" x14ac:dyDescent="0.4">
      <c r="C65" s="1" t="str">
        <v>Verzlunarskóli Íslands</v>
      </c>
      <c r="D65" s="1" t="str">
        <v>Seljaskóli</v>
      </c>
      <c r="E65" s="1">
        <v>4</v>
      </c>
      <c r="F65" s="1">
        <v>3.8</v>
      </c>
      <c r="G65" s="1">
        <v>7.4</v>
      </c>
      <c r="H65" s="1">
        <v>6</v>
      </c>
    </row>
    <row r="66" spans="3:8" x14ac:dyDescent="0.4">
      <c r="C66" s="1" t="str">
        <v>Verzlunarskóli Íslands</v>
      </c>
      <c r="D66" s="1" t="str">
        <v>Snælandsskóli</v>
      </c>
      <c r="E66" s="1">
        <v>3.9</v>
      </c>
      <c r="F66" s="1">
        <v>3.9</v>
      </c>
      <c r="G66" s="1">
        <v>8.1999999999999993</v>
      </c>
      <c r="H66" s="1">
        <v>8</v>
      </c>
    </row>
    <row r="67" spans="3:8" x14ac:dyDescent="0.4">
      <c r="C67" s="1" t="str">
        <v>Verzlunarskóli Íslands</v>
      </c>
      <c r="D67" s="1" t="str">
        <v>Varmárskóli</v>
      </c>
      <c r="E67" s="1">
        <v>3.8</v>
      </c>
      <c r="F67" s="1">
        <v>3.8</v>
      </c>
      <c r="G67" s="1">
        <v>8.3000000000000007</v>
      </c>
      <c r="H67" s="1">
        <v>6</v>
      </c>
    </row>
    <row r="68" spans="3:8" x14ac:dyDescent="0.4">
      <c r="C68" s="1" t="str">
        <v>Verzlunarskóli Íslands</v>
      </c>
      <c r="D68" s="1" t="str">
        <v>Vatnsendaskóli</v>
      </c>
      <c r="E68" s="1">
        <v>3.8</v>
      </c>
      <c r="F68" s="1">
        <v>3.9</v>
      </c>
      <c r="G68" s="1">
        <v>7.7</v>
      </c>
      <c r="H68" s="1">
        <v>5</v>
      </c>
    </row>
    <row r="69" spans="3:8" x14ac:dyDescent="0.4">
      <c r="C69" s="1" t="str">
        <v>Verzlunarskóli Íslands</v>
      </c>
      <c r="D69" s="1" t="str">
        <v>Álfhólsskóli</v>
      </c>
      <c r="E69" s="1">
        <v>3.9</v>
      </c>
      <c r="F69" s="1">
        <v>3.8</v>
      </c>
      <c r="G69" s="1">
        <v>8.3000000000000007</v>
      </c>
      <c r="H69" s="1">
        <v>5</v>
      </c>
    </row>
    <row r="70" spans="3:8" x14ac:dyDescent="0.4">
      <c r="C70" s="1" t="str">
        <v>Verzlunarskóli Íslands</v>
      </c>
      <c r="D70" s="1" t="str">
        <v>Álfanesskóli</v>
      </c>
      <c r="E70" s="1">
        <v>3.9</v>
      </c>
      <c r="F70" s="1">
        <v>4</v>
      </c>
      <c r="G70" s="1">
        <v>8.3000000000000007</v>
      </c>
      <c r="H70" s="1">
        <v>8</v>
      </c>
    </row>
    <row r="71" spans="3:8" x14ac:dyDescent="0.4">
      <c r="C71" s="1" t="str">
        <v>Verzlunarskóli Íslands</v>
      </c>
      <c r="D71" s="1" t="str">
        <v>Árbæjarskóli</v>
      </c>
      <c r="E71" s="1">
        <v>3.8</v>
      </c>
      <c r="F71" s="1">
        <v>3.9</v>
      </c>
      <c r="G71" s="1">
        <v>7.7</v>
      </c>
      <c r="H71" s="1">
        <v>18</v>
      </c>
    </row>
    <row r="72" spans="3:8" x14ac:dyDescent="0.4">
      <c r="C72" s="1" t="str">
        <v>Verzlunarskóli Íslands</v>
      </c>
      <c r="D72" s="1" t="str">
        <v>Áslandsskóli</v>
      </c>
      <c r="E72" s="1">
        <v>3.8</v>
      </c>
      <c r="F72" s="1">
        <v>4</v>
      </c>
      <c r="G72" s="1">
        <v>7.4</v>
      </c>
      <c r="H72" s="1">
        <v>8</v>
      </c>
    </row>
    <row r="73" spans="3:8" x14ac:dyDescent="0.4">
      <c r="C73" s="1" t="str">
        <v>Verzlunarskóli Íslands</v>
      </c>
      <c r="D73" s="1" t="str">
        <v>Ölduselsskóli</v>
      </c>
      <c r="E73" s="1">
        <v>3.8</v>
      </c>
      <c r="F73" s="1">
        <v>3.9</v>
      </c>
      <c r="G73" s="1">
        <v>7.7</v>
      </c>
      <c r="H73" s="1">
        <v>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W259"/>
  <sheetViews>
    <sheetView workbookViewId="0">
      <selection activeCell="U10" sqref="U10"/>
    </sheetView>
  </sheetViews>
  <sheetFormatPr defaultColWidth="9.08984375" defaultRowHeight="14.5" x14ac:dyDescent="0.4"/>
  <cols>
    <col min="1" max="1" width="9.08984375" style="1"/>
    <col min="2" max="2" width="31.08984375" style="1" bestFit="1" customWidth="1"/>
    <col min="3" max="3" width="24.36328125" style="1" bestFit="1" customWidth="1"/>
    <col min="4" max="4" width="8.453125" style="1" bestFit="1" customWidth="1"/>
    <col min="5" max="5" width="8.7265625" style="1" bestFit="1" customWidth="1"/>
    <col min="6" max="7" width="8.81640625" style="1" bestFit="1" customWidth="1"/>
    <col min="8" max="9" width="9.08984375" style="1"/>
    <col min="10" max="10" width="34" style="1" bestFit="1" customWidth="1"/>
    <col min="11" max="17" width="9.08984375" style="1"/>
    <col min="18" max="18" width="39.26953125" style="1" bestFit="1" customWidth="1"/>
    <col min="19" max="16384" width="9.08984375" style="1"/>
  </cols>
  <sheetData>
    <row r="2" spans="2:23" ht="15.5" x14ac:dyDescent="0.4">
      <c r="B2" s="2" t="s">
        <v>114</v>
      </c>
      <c r="C2" s="2"/>
      <c r="D2" s="2"/>
      <c r="E2" s="2"/>
      <c r="F2" s="2"/>
      <c r="G2" s="2"/>
      <c r="J2" s="12" t="s">
        <v>114</v>
      </c>
      <c r="K2" s="2" t="s">
        <v>186</v>
      </c>
      <c r="L2" s="2"/>
      <c r="M2" s="2"/>
      <c r="N2" s="2"/>
      <c r="O2" s="2"/>
      <c r="Q2" s="2" t="s">
        <v>114</v>
      </c>
      <c r="R2" s="2" t="s">
        <v>189</v>
      </c>
      <c r="S2" s="2"/>
      <c r="T2" s="2"/>
      <c r="U2" s="2"/>
      <c r="V2" s="2"/>
      <c r="W2" s="2"/>
    </row>
    <row r="3" spans="2:23" ht="15.5" x14ac:dyDescent="0.4">
      <c r="B3" s="1" t="s">
        <v>187</v>
      </c>
      <c r="C3" s="13" t="s">
        <v>344</v>
      </c>
      <c r="J3" s="1" t="s">
        <v>187</v>
      </c>
      <c r="K3" s="14" t="s">
        <v>344</v>
      </c>
      <c r="Q3" s="1" t="s">
        <v>187</v>
      </c>
      <c r="R3" s="14" t="s">
        <v>345</v>
      </c>
    </row>
    <row r="6" spans="2:23" ht="58" x14ac:dyDescent="0.4">
      <c r="B6" s="15" t="s">
        <v>0</v>
      </c>
      <c r="C6" s="15" t="s">
        <v>1</v>
      </c>
      <c r="D6" s="15" t="s">
        <v>2</v>
      </c>
      <c r="E6" s="15" t="s">
        <v>3</v>
      </c>
      <c r="F6" s="15" t="s">
        <v>5</v>
      </c>
      <c r="G6" s="15" t="s">
        <v>6</v>
      </c>
      <c r="J6" s="4" t="s">
        <v>1</v>
      </c>
      <c r="K6" s="4" t="s">
        <v>188</v>
      </c>
      <c r="L6" s="4"/>
      <c r="R6" s="16"/>
      <c r="S6" s="17">
        <v>2020</v>
      </c>
      <c r="T6" s="17"/>
    </row>
    <row r="7" spans="2:23" ht="15.5" x14ac:dyDescent="0.4">
      <c r="B7" s="18" t="s">
        <v>7</v>
      </c>
      <c r="C7" s="18" t="s">
        <v>8</v>
      </c>
      <c r="D7" s="19">
        <v>3.5</v>
      </c>
      <c r="E7" s="19">
        <v>3.3</v>
      </c>
      <c r="F7" s="19">
        <v>8.1999999999999993</v>
      </c>
      <c r="G7" s="20">
        <v>7</v>
      </c>
      <c r="J7" s="1" t="s">
        <v>23</v>
      </c>
      <c r="K7" s="11">
        <v>22</v>
      </c>
      <c r="R7" s="16"/>
      <c r="S7" s="17" t="s">
        <v>190</v>
      </c>
      <c r="T7" s="17"/>
    </row>
    <row r="8" spans="2:23" ht="15.5" x14ac:dyDescent="0.4">
      <c r="B8" s="21" t="s">
        <v>7</v>
      </c>
      <c r="C8" s="21" t="s">
        <v>9</v>
      </c>
      <c r="D8" s="22">
        <v>2.8</v>
      </c>
      <c r="E8" s="22">
        <v>2.7</v>
      </c>
      <c r="F8" s="22">
        <v>8.1</v>
      </c>
      <c r="G8" s="23">
        <v>5</v>
      </c>
      <c r="J8" s="1" t="s">
        <v>117</v>
      </c>
      <c r="K8" s="11">
        <v>4</v>
      </c>
      <c r="R8" s="17" t="s">
        <v>191</v>
      </c>
      <c r="S8" s="24">
        <v>4427</v>
      </c>
      <c r="T8" s="25"/>
    </row>
    <row r="9" spans="2:23" ht="15.5" x14ac:dyDescent="0.4">
      <c r="B9" s="18" t="s">
        <v>7</v>
      </c>
      <c r="C9" s="18" t="s">
        <v>10</v>
      </c>
      <c r="D9" s="19">
        <v>3</v>
      </c>
      <c r="E9" s="19">
        <v>3</v>
      </c>
      <c r="F9" s="19">
        <v>7.1</v>
      </c>
      <c r="G9" s="20">
        <v>5</v>
      </c>
      <c r="J9" s="1" t="s">
        <v>89</v>
      </c>
      <c r="K9" s="11">
        <v>27</v>
      </c>
      <c r="R9" s="17" t="s">
        <v>89</v>
      </c>
      <c r="S9" s="24">
        <v>43</v>
      </c>
      <c r="T9" s="25"/>
    </row>
    <row r="10" spans="2:23" ht="15.5" x14ac:dyDescent="0.4">
      <c r="B10" s="21" t="s">
        <v>11</v>
      </c>
      <c r="C10" s="21" t="s">
        <v>12</v>
      </c>
      <c r="D10" s="22">
        <v>3.1</v>
      </c>
      <c r="E10" s="22">
        <v>3.1</v>
      </c>
      <c r="F10" s="22">
        <v>7.4</v>
      </c>
      <c r="G10" s="23">
        <v>28</v>
      </c>
      <c r="J10" s="1" t="s">
        <v>118</v>
      </c>
      <c r="K10" s="11">
        <v>2</v>
      </c>
      <c r="R10" s="17" t="s">
        <v>183</v>
      </c>
      <c r="S10" s="24">
        <v>30</v>
      </c>
      <c r="T10" s="25"/>
    </row>
    <row r="11" spans="2:23" ht="15.5" x14ac:dyDescent="0.4">
      <c r="B11" s="18" t="s">
        <v>13</v>
      </c>
      <c r="C11" s="18" t="s">
        <v>14</v>
      </c>
      <c r="D11" s="19">
        <v>3.3</v>
      </c>
      <c r="E11" s="19">
        <v>2.7</v>
      </c>
      <c r="F11" s="19">
        <v>7.3</v>
      </c>
      <c r="G11" s="20">
        <v>5</v>
      </c>
      <c r="J11" s="1" t="s">
        <v>119</v>
      </c>
      <c r="K11" s="11">
        <v>6</v>
      </c>
      <c r="R11" s="17" t="s">
        <v>92</v>
      </c>
      <c r="S11" s="24">
        <v>105</v>
      </c>
      <c r="T11" s="25"/>
    </row>
    <row r="12" spans="2:23" ht="15.5" x14ac:dyDescent="0.4">
      <c r="B12" s="21" t="s">
        <v>13</v>
      </c>
      <c r="C12" s="21" t="s">
        <v>15</v>
      </c>
      <c r="D12" s="22">
        <v>3</v>
      </c>
      <c r="E12" s="22">
        <v>2.5</v>
      </c>
      <c r="F12" s="22">
        <v>7.2</v>
      </c>
      <c r="G12" s="23">
        <v>8</v>
      </c>
      <c r="J12" s="1" t="s">
        <v>120</v>
      </c>
      <c r="K12" s="11">
        <v>4</v>
      </c>
      <c r="R12" s="17" t="s">
        <v>192</v>
      </c>
      <c r="S12" s="26" t="s">
        <v>193</v>
      </c>
      <c r="T12" s="27"/>
    </row>
    <row r="13" spans="2:23" ht="15.5" x14ac:dyDescent="0.4">
      <c r="B13" s="18" t="s">
        <v>16</v>
      </c>
      <c r="C13" s="18" t="s">
        <v>17</v>
      </c>
      <c r="D13" s="19">
        <v>2.8</v>
      </c>
      <c r="E13" s="19">
        <v>3</v>
      </c>
      <c r="F13" s="19">
        <v>7.8</v>
      </c>
      <c r="G13" s="20">
        <v>7</v>
      </c>
      <c r="J13" s="1" t="s">
        <v>121</v>
      </c>
      <c r="K13" s="11">
        <v>4</v>
      </c>
      <c r="R13" s="17" t="s">
        <v>194</v>
      </c>
      <c r="S13" s="26" t="s">
        <v>193</v>
      </c>
      <c r="T13" s="27"/>
    </row>
    <row r="14" spans="2:23" ht="15.5" x14ac:dyDescent="0.4">
      <c r="B14" s="21" t="s">
        <v>16</v>
      </c>
      <c r="C14" s="21" t="s">
        <v>18</v>
      </c>
      <c r="D14" s="22">
        <v>3</v>
      </c>
      <c r="E14" s="22">
        <v>3.2</v>
      </c>
      <c r="F14" s="22">
        <v>7</v>
      </c>
      <c r="G14" s="23">
        <v>8</v>
      </c>
      <c r="J14" s="1" t="s">
        <v>122</v>
      </c>
      <c r="K14" s="11">
        <v>8</v>
      </c>
      <c r="R14" s="17" t="s">
        <v>195</v>
      </c>
      <c r="S14" s="26" t="s">
        <v>193</v>
      </c>
      <c r="T14" s="27"/>
    </row>
    <row r="15" spans="2:23" ht="15.5" x14ac:dyDescent="0.4">
      <c r="B15" s="18" t="s">
        <v>16</v>
      </c>
      <c r="C15" s="18" t="s">
        <v>19</v>
      </c>
      <c r="D15" s="19">
        <v>3.3</v>
      </c>
      <c r="E15" s="19">
        <v>3.1</v>
      </c>
      <c r="F15" s="19">
        <v>8.1999999999999993</v>
      </c>
      <c r="G15" s="20">
        <v>18</v>
      </c>
      <c r="J15" s="1" t="s">
        <v>54</v>
      </c>
      <c r="K15" s="11">
        <v>22</v>
      </c>
      <c r="R15" s="17" t="s">
        <v>196</v>
      </c>
      <c r="S15" s="26" t="s">
        <v>193</v>
      </c>
      <c r="T15" s="27"/>
    </row>
    <row r="16" spans="2:23" ht="15.5" x14ac:dyDescent="0.4">
      <c r="B16" s="21" t="s">
        <v>16</v>
      </c>
      <c r="C16" s="21" t="s">
        <v>20</v>
      </c>
      <c r="D16" s="22">
        <v>3.1</v>
      </c>
      <c r="E16" s="22">
        <v>2.8</v>
      </c>
      <c r="F16" s="22">
        <v>7.8</v>
      </c>
      <c r="G16" s="23">
        <v>29</v>
      </c>
      <c r="J16" s="1" t="s">
        <v>97</v>
      </c>
      <c r="K16" s="11">
        <v>18</v>
      </c>
      <c r="R16" s="17" t="s">
        <v>97</v>
      </c>
      <c r="S16" s="24">
        <v>37</v>
      </c>
      <c r="T16" s="25"/>
    </row>
    <row r="17" spans="2:20" ht="15.5" x14ac:dyDescent="0.4">
      <c r="B17" s="18" t="s">
        <v>16</v>
      </c>
      <c r="C17" s="18" t="s">
        <v>21</v>
      </c>
      <c r="D17" s="19">
        <v>2.9</v>
      </c>
      <c r="E17" s="19">
        <v>2.8</v>
      </c>
      <c r="F17" s="19">
        <v>7.8</v>
      </c>
      <c r="G17" s="20">
        <v>26</v>
      </c>
      <c r="J17" s="1" t="s">
        <v>32</v>
      </c>
      <c r="K17" s="11">
        <v>17</v>
      </c>
      <c r="R17" s="17" t="s">
        <v>197</v>
      </c>
      <c r="S17" s="24">
        <v>4</v>
      </c>
      <c r="T17" s="25"/>
    </row>
    <row r="18" spans="2:20" ht="15.5" x14ac:dyDescent="0.4">
      <c r="B18" s="21" t="s">
        <v>22</v>
      </c>
      <c r="C18" s="21" t="s">
        <v>23</v>
      </c>
      <c r="D18" s="22">
        <v>2.8</v>
      </c>
      <c r="E18" s="22">
        <v>2.6</v>
      </c>
      <c r="F18" s="22">
        <v>7.9</v>
      </c>
      <c r="G18" s="23">
        <v>13</v>
      </c>
      <c r="J18" s="1" t="s">
        <v>73</v>
      </c>
      <c r="K18" s="11">
        <v>37</v>
      </c>
      <c r="R18" s="17" t="s">
        <v>198</v>
      </c>
      <c r="S18" s="26" t="s">
        <v>193</v>
      </c>
      <c r="T18" s="27"/>
    </row>
    <row r="19" spans="2:20" ht="15.5" x14ac:dyDescent="0.4">
      <c r="B19" s="18" t="s">
        <v>22</v>
      </c>
      <c r="C19" s="18" t="s">
        <v>24</v>
      </c>
      <c r="D19" s="19">
        <v>3.3</v>
      </c>
      <c r="E19" s="19">
        <v>3.4</v>
      </c>
      <c r="F19" s="19">
        <v>7.3</v>
      </c>
      <c r="G19" s="20">
        <v>9</v>
      </c>
      <c r="J19" s="1" t="s">
        <v>123</v>
      </c>
      <c r="K19" s="11">
        <v>4</v>
      </c>
      <c r="R19" s="17" t="s">
        <v>125</v>
      </c>
      <c r="S19" s="24">
        <v>27</v>
      </c>
      <c r="T19" s="25"/>
    </row>
    <row r="20" spans="2:20" ht="15.5" x14ac:dyDescent="0.4">
      <c r="B20" s="21" t="s">
        <v>22</v>
      </c>
      <c r="C20" s="21" t="s">
        <v>25</v>
      </c>
      <c r="D20" s="22">
        <v>3</v>
      </c>
      <c r="E20" s="22">
        <v>3</v>
      </c>
      <c r="F20" s="22">
        <v>7.8</v>
      </c>
      <c r="G20" s="23">
        <v>25</v>
      </c>
      <c r="J20" s="1" t="s">
        <v>124</v>
      </c>
      <c r="K20" s="11">
        <v>1</v>
      </c>
      <c r="R20" s="17" t="s">
        <v>199</v>
      </c>
      <c r="S20" s="26" t="s">
        <v>193</v>
      </c>
      <c r="T20" s="27"/>
    </row>
    <row r="21" spans="2:20" ht="15.5" x14ac:dyDescent="0.4">
      <c r="B21" s="18" t="s">
        <v>22</v>
      </c>
      <c r="C21" s="18" t="s">
        <v>26</v>
      </c>
      <c r="D21" s="19">
        <v>2.8</v>
      </c>
      <c r="E21" s="19">
        <v>2.8</v>
      </c>
      <c r="F21" s="19">
        <v>7.6</v>
      </c>
      <c r="G21" s="20">
        <v>8</v>
      </c>
      <c r="J21" s="1" t="s">
        <v>125</v>
      </c>
      <c r="K21" s="11">
        <v>11</v>
      </c>
      <c r="R21" s="17" t="s">
        <v>200</v>
      </c>
      <c r="S21" s="26" t="s">
        <v>193</v>
      </c>
      <c r="T21" s="27"/>
    </row>
    <row r="22" spans="2:20" ht="15.5" x14ac:dyDescent="0.4">
      <c r="B22" s="21" t="s">
        <v>22</v>
      </c>
      <c r="C22" s="21" t="s">
        <v>27</v>
      </c>
      <c r="D22" s="22">
        <v>2.2999999999999998</v>
      </c>
      <c r="E22" s="22">
        <v>2.2999999999999998</v>
      </c>
      <c r="F22" s="22">
        <v>7</v>
      </c>
      <c r="G22" s="23">
        <v>6</v>
      </c>
      <c r="J22" s="1" t="s">
        <v>109</v>
      </c>
      <c r="K22" s="11">
        <v>12</v>
      </c>
      <c r="R22" s="17" t="s">
        <v>201</v>
      </c>
      <c r="S22" s="24">
        <v>32</v>
      </c>
      <c r="T22" s="25"/>
    </row>
    <row r="23" spans="2:20" ht="15.5" x14ac:dyDescent="0.4">
      <c r="B23" s="18" t="s">
        <v>22</v>
      </c>
      <c r="C23" s="18" t="s">
        <v>28</v>
      </c>
      <c r="D23" s="19">
        <v>3.1</v>
      </c>
      <c r="E23" s="19">
        <v>3.3</v>
      </c>
      <c r="F23" s="19">
        <v>7.8</v>
      </c>
      <c r="G23" s="20">
        <v>7</v>
      </c>
      <c r="J23" s="1" t="s">
        <v>126</v>
      </c>
      <c r="K23" s="11">
        <v>2</v>
      </c>
      <c r="R23" s="17" t="s">
        <v>8</v>
      </c>
      <c r="S23" s="24">
        <v>87</v>
      </c>
      <c r="T23" s="25"/>
    </row>
    <row r="24" spans="2:20" ht="15.5" x14ac:dyDescent="0.4">
      <c r="B24" s="21" t="s">
        <v>22</v>
      </c>
      <c r="C24" s="21" t="s">
        <v>29</v>
      </c>
      <c r="D24" s="22">
        <v>3.1</v>
      </c>
      <c r="E24" s="22">
        <v>2.8</v>
      </c>
      <c r="F24" s="22">
        <v>8.1999999999999993</v>
      </c>
      <c r="G24" s="23">
        <v>15</v>
      </c>
      <c r="J24" s="1" t="s">
        <v>81</v>
      </c>
      <c r="K24" s="11">
        <v>19</v>
      </c>
      <c r="R24" s="17" t="s">
        <v>202</v>
      </c>
      <c r="S24" s="26" t="s">
        <v>193</v>
      </c>
      <c r="T24" s="27"/>
    </row>
    <row r="25" spans="2:20" ht="15.5" x14ac:dyDescent="0.4">
      <c r="B25" s="18" t="s">
        <v>22</v>
      </c>
      <c r="C25" s="18" t="s">
        <v>30</v>
      </c>
      <c r="D25" s="19">
        <v>3.6</v>
      </c>
      <c r="E25" s="19">
        <v>3.9</v>
      </c>
      <c r="F25" s="19">
        <v>8</v>
      </c>
      <c r="G25" s="20">
        <v>6</v>
      </c>
      <c r="J25" s="1" t="s">
        <v>127</v>
      </c>
      <c r="K25" s="11">
        <v>2</v>
      </c>
      <c r="R25" s="17" t="s">
        <v>203</v>
      </c>
      <c r="S25" s="26" t="s">
        <v>193</v>
      </c>
      <c r="T25" s="27"/>
    </row>
    <row r="26" spans="2:20" ht="15.5" x14ac:dyDescent="0.4">
      <c r="B26" s="21" t="s">
        <v>31</v>
      </c>
      <c r="C26" s="21" t="s">
        <v>32</v>
      </c>
      <c r="D26" s="22">
        <v>3.1</v>
      </c>
      <c r="E26" s="22">
        <v>3.1</v>
      </c>
      <c r="F26" s="22">
        <v>7.9</v>
      </c>
      <c r="G26" s="23">
        <v>15</v>
      </c>
      <c r="J26" s="1" t="s">
        <v>128</v>
      </c>
      <c r="K26" s="11">
        <v>5</v>
      </c>
      <c r="R26" s="17" t="s">
        <v>62</v>
      </c>
      <c r="S26" s="24">
        <v>207</v>
      </c>
      <c r="T26" s="25"/>
    </row>
    <row r="27" spans="2:20" ht="15.5" x14ac:dyDescent="0.4">
      <c r="B27" s="18" t="s">
        <v>31</v>
      </c>
      <c r="C27" s="18" t="s">
        <v>33</v>
      </c>
      <c r="D27" s="19">
        <v>3.1</v>
      </c>
      <c r="E27" s="19">
        <v>3.1</v>
      </c>
      <c r="F27" s="19">
        <v>7.9</v>
      </c>
      <c r="G27" s="20">
        <v>43</v>
      </c>
      <c r="J27" s="1" t="s">
        <v>129</v>
      </c>
      <c r="K27" s="11">
        <v>8</v>
      </c>
      <c r="R27" s="17" t="s">
        <v>204</v>
      </c>
      <c r="S27" s="26" t="s">
        <v>193</v>
      </c>
      <c r="T27" s="27"/>
    </row>
    <row r="28" spans="2:20" ht="15.5" x14ac:dyDescent="0.4">
      <c r="B28" s="21" t="s">
        <v>34</v>
      </c>
      <c r="C28" s="21" t="s">
        <v>35</v>
      </c>
      <c r="D28" s="22">
        <v>2.6</v>
      </c>
      <c r="E28" s="22">
        <v>2.5</v>
      </c>
      <c r="F28" s="22">
        <v>7.8</v>
      </c>
      <c r="G28" s="23">
        <v>6</v>
      </c>
      <c r="J28" s="1" t="s">
        <v>130</v>
      </c>
      <c r="K28" s="11">
        <v>5</v>
      </c>
      <c r="R28" s="17" t="s">
        <v>205</v>
      </c>
      <c r="S28" s="26" t="s">
        <v>193</v>
      </c>
      <c r="T28" s="27"/>
    </row>
    <row r="29" spans="2:20" ht="15.5" x14ac:dyDescent="0.4">
      <c r="B29" s="18" t="s">
        <v>34</v>
      </c>
      <c r="C29" s="18" t="s">
        <v>36</v>
      </c>
      <c r="D29" s="19">
        <v>2.2000000000000002</v>
      </c>
      <c r="E29" s="19">
        <v>2.1</v>
      </c>
      <c r="F29" s="19">
        <v>8</v>
      </c>
      <c r="G29" s="20">
        <v>5</v>
      </c>
      <c r="J29" s="1" t="s">
        <v>17</v>
      </c>
      <c r="K29" s="11">
        <v>13</v>
      </c>
      <c r="R29" s="17" t="s">
        <v>91</v>
      </c>
      <c r="S29" s="24">
        <v>46</v>
      </c>
      <c r="T29" s="25"/>
    </row>
    <row r="30" spans="2:20" ht="15.5" x14ac:dyDescent="0.4">
      <c r="B30" s="21" t="s">
        <v>37</v>
      </c>
      <c r="C30" s="21" t="s">
        <v>38</v>
      </c>
      <c r="D30" s="22">
        <v>3</v>
      </c>
      <c r="E30" s="22">
        <v>2.8</v>
      </c>
      <c r="F30" s="22">
        <v>7.3</v>
      </c>
      <c r="G30" s="23">
        <v>50</v>
      </c>
      <c r="J30" s="1" t="s">
        <v>8</v>
      </c>
      <c r="K30" s="11">
        <v>47</v>
      </c>
      <c r="R30" s="17" t="s">
        <v>206</v>
      </c>
      <c r="S30" s="26" t="s">
        <v>193</v>
      </c>
      <c r="T30" s="27"/>
    </row>
    <row r="31" spans="2:20" ht="15.5" x14ac:dyDescent="0.4">
      <c r="B31" s="18" t="s">
        <v>37</v>
      </c>
      <c r="C31" s="18" t="s">
        <v>39</v>
      </c>
      <c r="D31" s="19">
        <v>3.2</v>
      </c>
      <c r="E31" s="19">
        <v>3</v>
      </c>
      <c r="F31" s="19">
        <v>6.9</v>
      </c>
      <c r="G31" s="20">
        <v>6</v>
      </c>
      <c r="J31" s="1" t="s">
        <v>131</v>
      </c>
      <c r="K31" s="11">
        <v>2</v>
      </c>
      <c r="R31" s="17" t="s">
        <v>94</v>
      </c>
      <c r="S31" s="24">
        <v>53</v>
      </c>
      <c r="T31" s="25"/>
    </row>
    <row r="32" spans="2:20" ht="15.5" x14ac:dyDescent="0.4">
      <c r="B32" s="21" t="s">
        <v>37</v>
      </c>
      <c r="C32" s="21" t="s">
        <v>40</v>
      </c>
      <c r="D32" s="22">
        <v>3.1</v>
      </c>
      <c r="E32" s="22">
        <v>3.3</v>
      </c>
      <c r="F32" s="22">
        <v>7.4</v>
      </c>
      <c r="G32" s="23">
        <v>6</v>
      </c>
      <c r="J32" s="1" t="s">
        <v>38</v>
      </c>
      <c r="K32" s="11">
        <v>142</v>
      </c>
      <c r="R32" s="17" t="s">
        <v>35</v>
      </c>
      <c r="S32" s="24">
        <v>55</v>
      </c>
      <c r="T32" s="25"/>
    </row>
    <row r="33" spans="2:20" ht="15.5" x14ac:dyDescent="0.4">
      <c r="B33" s="18" t="s">
        <v>37</v>
      </c>
      <c r="C33" s="18" t="s">
        <v>41</v>
      </c>
      <c r="D33" s="19">
        <v>3.3</v>
      </c>
      <c r="E33" s="19">
        <v>3.5</v>
      </c>
      <c r="F33" s="19">
        <v>8</v>
      </c>
      <c r="G33" s="20">
        <v>10</v>
      </c>
      <c r="J33" s="1" t="s">
        <v>132</v>
      </c>
      <c r="K33" s="11">
        <v>6</v>
      </c>
      <c r="R33" s="17" t="s">
        <v>207</v>
      </c>
      <c r="S33" s="26" t="s">
        <v>193</v>
      </c>
      <c r="T33" s="27"/>
    </row>
    <row r="34" spans="2:20" ht="15.5" x14ac:dyDescent="0.4">
      <c r="B34" s="21" t="s">
        <v>37</v>
      </c>
      <c r="C34" s="21" t="s">
        <v>42</v>
      </c>
      <c r="D34" s="22">
        <v>3.2</v>
      </c>
      <c r="E34" s="22">
        <v>2.8</v>
      </c>
      <c r="F34" s="22">
        <v>7.6</v>
      </c>
      <c r="G34" s="23">
        <v>9</v>
      </c>
      <c r="J34" s="1" t="s">
        <v>74</v>
      </c>
      <c r="K34" s="11">
        <v>23</v>
      </c>
      <c r="R34" s="17" t="s">
        <v>208</v>
      </c>
      <c r="S34" s="26" t="s">
        <v>193</v>
      </c>
      <c r="T34" s="27"/>
    </row>
    <row r="35" spans="2:20" ht="15.5" x14ac:dyDescent="0.4">
      <c r="B35" s="18" t="s">
        <v>43</v>
      </c>
      <c r="C35" s="18" t="s">
        <v>44</v>
      </c>
      <c r="D35" s="19">
        <v>2.7</v>
      </c>
      <c r="E35" s="19">
        <v>2</v>
      </c>
      <c r="F35" s="19">
        <v>7</v>
      </c>
      <c r="G35" s="20">
        <v>5</v>
      </c>
      <c r="J35" s="1" t="s">
        <v>133</v>
      </c>
      <c r="K35" s="11">
        <v>15</v>
      </c>
      <c r="R35" s="17" t="s">
        <v>98</v>
      </c>
      <c r="S35" s="24">
        <v>43</v>
      </c>
      <c r="T35" s="25"/>
    </row>
    <row r="36" spans="2:20" ht="15.5" x14ac:dyDescent="0.4">
      <c r="B36" s="21" t="s">
        <v>43</v>
      </c>
      <c r="C36" s="21" t="s">
        <v>45</v>
      </c>
      <c r="D36" s="22">
        <v>2.8</v>
      </c>
      <c r="E36" s="22">
        <v>3.1</v>
      </c>
      <c r="F36" s="22">
        <v>7.1</v>
      </c>
      <c r="G36" s="23">
        <v>5</v>
      </c>
      <c r="J36" s="1" t="s">
        <v>134</v>
      </c>
      <c r="K36" s="11">
        <v>2</v>
      </c>
      <c r="R36" s="17" t="s">
        <v>209</v>
      </c>
      <c r="S36" s="26" t="s">
        <v>193</v>
      </c>
      <c r="T36" s="27"/>
    </row>
    <row r="37" spans="2:20" ht="15.5" x14ac:dyDescent="0.4">
      <c r="B37" s="18" t="s">
        <v>46</v>
      </c>
      <c r="C37" s="18" t="s">
        <v>47</v>
      </c>
      <c r="D37" s="19">
        <v>3.2</v>
      </c>
      <c r="E37" s="19">
        <v>3.2</v>
      </c>
      <c r="F37" s="19">
        <v>7.7</v>
      </c>
      <c r="G37" s="20">
        <v>30</v>
      </c>
      <c r="J37" s="1" t="s">
        <v>33</v>
      </c>
      <c r="K37" s="11">
        <v>51</v>
      </c>
      <c r="R37" s="17" t="s">
        <v>210</v>
      </c>
      <c r="S37" s="24">
        <v>14</v>
      </c>
      <c r="T37" s="25"/>
    </row>
    <row r="38" spans="2:20" ht="15.5" x14ac:dyDescent="0.4">
      <c r="B38" s="21" t="s">
        <v>46</v>
      </c>
      <c r="C38" s="21" t="s">
        <v>48</v>
      </c>
      <c r="D38" s="22">
        <v>3</v>
      </c>
      <c r="E38" s="22">
        <v>2.7</v>
      </c>
      <c r="F38" s="22">
        <v>7.2</v>
      </c>
      <c r="G38" s="23">
        <v>6</v>
      </c>
      <c r="J38" s="1" t="s">
        <v>83</v>
      </c>
      <c r="K38" s="11">
        <v>7</v>
      </c>
      <c r="R38" s="17" t="s">
        <v>160</v>
      </c>
      <c r="S38" s="24">
        <v>18</v>
      </c>
      <c r="T38" s="25"/>
    </row>
    <row r="39" spans="2:20" ht="15.5" x14ac:dyDescent="0.4">
      <c r="B39" s="18" t="s">
        <v>46</v>
      </c>
      <c r="C39" s="18" t="s">
        <v>49</v>
      </c>
      <c r="D39" s="19">
        <v>3.1</v>
      </c>
      <c r="E39" s="19">
        <v>2.9</v>
      </c>
      <c r="F39" s="19">
        <v>7.3</v>
      </c>
      <c r="G39" s="20">
        <v>9</v>
      </c>
      <c r="J39" s="1" t="s">
        <v>135</v>
      </c>
      <c r="K39" s="11">
        <v>9</v>
      </c>
      <c r="R39" s="17" t="s">
        <v>211</v>
      </c>
      <c r="S39" s="26" t="s">
        <v>193</v>
      </c>
      <c r="T39" s="27"/>
    </row>
    <row r="40" spans="2:20" ht="15.5" x14ac:dyDescent="0.4">
      <c r="B40" s="21" t="s">
        <v>46</v>
      </c>
      <c r="C40" s="21" t="s">
        <v>50</v>
      </c>
      <c r="D40" s="22">
        <v>3.8</v>
      </c>
      <c r="E40" s="22">
        <v>3.5</v>
      </c>
      <c r="F40" s="22">
        <v>7.5</v>
      </c>
      <c r="G40" s="23">
        <v>10</v>
      </c>
      <c r="J40" s="1" t="s">
        <v>136</v>
      </c>
      <c r="K40" s="11">
        <v>1</v>
      </c>
      <c r="R40" s="17" t="s">
        <v>161</v>
      </c>
      <c r="S40" s="24">
        <v>27</v>
      </c>
      <c r="T40" s="25"/>
    </row>
    <row r="41" spans="2:20" ht="15.5" x14ac:dyDescent="0.4">
      <c r="B41" s="18" t="s">
        <v>46</v>
      </c>
      <c r="C41" s="18" t="s">
        <v>42</v>
      </c>
      <c r="D41" s="19">
        <v>3.1</v>
      </c>
      <c r="E41" s="19">
        <v>2.9</v>
      </c>
      <c r="F41" s="19">
        <v>7.7</v>
      </c>
      <c r="G41" s="20">
        <v>6</v>
      </c>
      <c r="J41" s="1" t="s">
        <v>137</v>
      </c>
      <c r="K41" s="11">
        <v>1</v>
      </c>
      <c r="R41" s="17" t="s">
        <v>99</v>
      </c>
      <c r="S41" s="24">
        <v>59</v>
      </c>
      <c r="T41" s="25"/>
    </row>
    <row r="42" spans="2:20" ht="15.5" x14ac:dyDescent="0.4">
      <c r="B42" s="21" t="s">
        <v>46</v>
      </c>
      <c r="C42" s="21" t="s">
        <v>51</v>
      </c>
      <c r="D42" s="22">
        <v>3.3</v>
      </c>
      <c r="E42" s="22">
        <v>3.6</v>
      </c>
      <c r="F42" s="22">
        <v>8</v>
      </c>
      <c r="G42" s="23">
        <v>14</v>
      </c>
      <c r="J42" s="1" t="s">
        <v>138</v>
      </c>
      <c r="K42" s="11">
        <v>6</v>
      </c>
      <c r="R42" s="17" t="s">
        <v>64</v>
      </c>
      <c r="S42" s="24">
        <v>84</v>
      </c>
      <c r="T42" s="25"/>
    </row>
    <row r="43" spans="2:20" ht="15.5" x14ac:dyDescent="0.4">
      <c r="B43" s="18" t="s">
        <v>46</v>
      </c>
      <c r="C43" s="18" t="s">
        <v>52</v>
      </c>
      <c r="D43" s="19">
        <v>2.7</v>
      </c>
      <c r="E43" s="19">
        <v>2.8</v>
      </c>
      <c r="F43" s="19">
        <v>7.4</v>
      </c>
      <c r="G43" s="20">
        <v>9</v>
      </c>
      <c r="J43" s="1" t="s">
        <v>24</v>
      </c>
      <c r="K43" s="11">
        <v>26</v>
      </c>
      <c r="R43" s="17" t="s">
        <v>212</v>
      </c>
      <c r="S43" s="26" t="s">
        <v>193</v>
      </c>
      <c r="T43" s="27"/>
    </row>
    <row r="44" spans="2:20" ht="15.5" x14ac:dyDescent="0.4">
      <c r="B44" s="21" t="s">
        <v>53</v>
      </c>
      <c r="C44" s="21" t="s">
        <v>54</v>
      </c>
      <c r="D44" s="22">
        <v>2.8</v>
      </c>
      <c r="E44" s="22">
        <v>2.8</v>
      </c>
      <c r="F44" s="22">
        <v>8.1</v>
      </c>
      <c r="G44" s="23">
        <v>17</v>
      </c>
      <c r="J44" s="1" t="s">
        <v>14</v>
      </c>
      <c r="K44" s="11">
        <v>7</v>
      </c>
      <c r="R44" s="17" t="s">
        <v>213</v>
      </c>
      <c r="S44" s="26" t="s">
        <v>193</v>
      </c>
      <c r="T44" s="27"/>
    </row>
    <row r="45" spans="2:20" ht="15.5" x14ac:dyDescent="0.4">
      <c r="B45" s="18" t="s">
        <v>55</v>
      </c>
      <c r="C45" s="18" t="s">
        <v>56</v>
      </c>
      <c r="D45" s="19">
        <v>3.3</v>
      </c>
      <c r="E45" s="19">
        <v>3.2</v>
      </c>
      <c r="F45" s="19">
        <v>8.1</v>
      </c>
      <c r="G45" s="20">
        <v>6</v>
      </c>
      <c r="J45" s="1" t="s">
        <v>58</v>
      </c>
      <c r="K45" s="11">
        <v>16</v>
      </c>
      <c r="R45" s="17" t="s">
        <v>101</v>
      </c>
      <c r="S45" s="24">
        <v>52</v>
      </c>
      <c r="T45" s="25"/>
    </row>
    <row r="46" spans="2:20" ht="15.5" x14ac:dyDescent="0.4">
      <c r="B46" s="21" t="s">
        <v>57</v>
      </c>
      <c r="C46" s="21" t="s">
        <v>58</v>
      </c>
      <c r="D46" s="22">
        <v>2.9</v>
      </c>
      <c r="E46" s="22">
        <v>3.6</v>
      </c>
      <c r="F46" s="22">
        <v>7.8</v>
      </c>
      <c r="G46" s="23">
        <v>7</v>
      </c>
      <c r="J46" s="1" t="s">
        <v>139</v>
      </c>
      <c r="K46" s="11">
        <v>7</v>
      </c>
      <c r="R46" s="17" t="s">
        <v>214</v>
      </c>
      <c r="S46" s="26" t="s">
        <v>193</v>
      </c>
      <c r="T46" s="27"/>
    </row>
    <row r="47" spans="2:20" ht="15.5" x14ac:dyDescent="0.4">
      <c r="B47" s="18" t="s">
        <v>59</v>
      </c>
      <c r="C47" s="18" t="s">
        <v>60</v>
      </c>
      <c r="D47" s="19">
        <v>3.2</v>
      </c>
      <c r="E47" s="19">
        <v>3.2</v>
      </c>
      <c r="F47" s="19">
        <v>7.8</v>
      </c>
      <c r="G47" s="20">
        <v>18</v>
      </c>
      <c r="J47" s="1" t="s">
        <v>140</v>
      </c>
      <c r="K47" s="11">
        <v>10</v>
      </c>
      <c r="R47" s="17" t="s">
        <v>45</v>
      </c>
      <c r="S47" s="24">
        <v>129</v>
      </c>
      <c r="T47" s="25"/>
    </row>
    <row r="48" spans="2:20" ht="15.5" x14ac:dyDescent="0.4">
      <c r="B48" s="21" t="s">
        <v>61</v>
      </c>
      <c r="C48" s="21" t="s">
        <v>8</v>
      </c>
      <c r="D48" s="22">
        <v>3.8</v>
      </c>
      <c r="E48" s="22">
        <v>3.5</v>
      </c>
      <c r="F48" s="22">
        <v>8.1</v>
      </c>
      <c r="G48" s="23">
        <v>14</v>
      </c>
      <c r="J48" s="1" t="s">
        <v>90</v>
      </c>
      <c r="K48" s="11">
        <v>29</v>
      </c>
      <c r="R48" s="17" t="s">
        <v>65</v>
      </c>
      <c r="S48" s="24">
        <v>47</v>
      </c>
      <c r="T48" s="25"/>
    </row>
    <row r="49" spans="2:20" ht="15.5" x14ac:dyDescent="0.4">
      <c r="B49" s="18" t="s">
        <v>61</v>
      </c>
      <c r="C49" s="18" t="s">
        <v>38</v>
      </c>
      <c r="D49" s="19">
        <v>3.4</v>
      </c>
      <c r="E49" s="19">
        <v>3.5</v>
      </c>
      <c r="F49" s="19">
        <v>7.9</v>
      </c>
      <c r="G49" s="20">
        <v>6</v>
      </c>
      <c r="J49" s="1" t="s">
        <v>15</v>
      </c>
      <c r="K49" s="11">
        <v>18</v>
      </c>
      <c r="R49" s="17" t="s">
        <v>215</v>
      </c>
      <c r="S49" s="26" t="s">
        <v>193</v>
      </c>
      <c r="T49" s="27"/>
    </row>
    <row r="50" spans="2:20" ht="15.5" x14ac:dyDescent="0.4">
      <c r="B50" s="21" t="s">
        <v>61</v>
      </c>
      <c r="C50" s="21" t="s">
        <v>24</v>
      </c>
      <c r="D50" s="22">
        <v>3.7</v>
      </c>
      <c r="E50" s="22">
        <v>3.9</v>
      </c>
      <c r="F50" s="22">
        <v>8.1</v>
      </c>
      <c r="G50" s="23">
        <v>5</v>
      </c>
      <c r="J50" s="1" t="s">
        <v>60</v>
      </c>
      <c r="K50" s="11">
        <v>31</v>
      </c>
      <c r="R50" s="17" t="s">
        <v>216</v>
      </c>
      <c r="S50" s="26" t="s">
        <v>193</v>
      </c>
      <c r="T50" s="27"/>
    </row>
    <row r="51" spans="2:20" ht="15.5" x14ac:dyDescent="0.4">
      <c r="B51" s="18" t="s">
        <v>61</v>
      </c>
      <c r="C51" s="18" t="s">
        <v>62</v>
      </c>
      <c r="D51" s="19">
        <v>3.5</v>
      </c>
      <c r="E51" s="19">
        <v>3.6</v>
      </c>
      <c r="F51" s="19">
        <v>7.5</v>
      </c>
      <c r="G51" s="20">
        <v>16</v>
      </c>
      <c r="J51" s="1" t="s">
        <v>141</v>
      </c>
      <c r="K51" s="11">
        <v>4</v>
      </c>
      <c r="R51" s="17" t="s">
        <v>36</v>
      </c>
      <c r="S51" s="24">
        <v>60</v>
      </c>
      <c r="T51" s="25"/>
    </row>
    <row r="52" spans="2:20" ht="15.5" x14ac:dyDescent="0.4">
      <c r="B52" s="21" t="s">
        <v>61</v>
      </c>
      <c r="C52" s="21" t="s">
        <v>35</v>
      </c>
      <c r="D52" s="22">
        <v>3.5</v>
      </c>
      <c r="E52" s="22">
        <v>3.3</v>
      </c>
      <c r="F52" s="22">
        <v>7.6</v>
      </c>
      <c r="G52" s="23">
        <v>9</v>
      </c>
      <c r="J52" s="1" t="s">
        <v>142</v>
      </c>
      <c r="K52" s="11">
        <v>11</v>
      </c>
      <c r="R52" s="17" t="s">
        <v>217</v>
      </c>
      <c r="S52" s="26" t="s">
        <v>193</v>
      </c>
      <c r="T52" s="27"/>
    </row>
    <row r="53" spans="2:20" ht="15.5" x14ac:dyDescent="0.4">
      <c r="B53" s="18" t="s">
        <v>61</v>
      </c>
      <c r="C53" s="18" t="s">
        <v>63</v>
      </c>
      <c r="D53" s="19">
        <v>3.8</v>
      </c>
      <c r="E53" s="19">
        <v>3.2</v>
      </c>
      <c r="F53" s="19">
        <v>8.1</v>
      </c>
      <c r="G53" s="20">
        <v>5</v>
      </c>
      <c r="J53" s="1" t="s">
        <v>143</v>
      </c>
      <c r="K53" s="11">
        <v>4</v>
      </c>
      <c r="R53" s="17" t="s">
        <v>174</v>
      </c>
      <c r="S53" s="24">
        <v>8</v>
      </c>
      <c r="T53" s="25"/>
    </row>
    <row r="54" spans="2:20" ht="15.5" x14ac:dyDescent="0.4">
      <c r="B54" s="21" t="s">
        <v>61</v>
      </c>
      <c r="C54" s="21" t="s">
        <v>64</v>
      </c>
      <c r="D54" s="22">
        <v>3.5</v>
      </c>
      <c r="E54" s="22">
        <v>3.5</v>
      </c>
      <c r="F54" s="22">
        <v>7.8</v>
      </c>
      <c r="G54" s="23">
        <v>7</v>
      </c>
      <c r="J54" s="1" t="s">
        <v>144</v>
      </c>
      <c r="K54" s="11">
        <v>4</v>
      </c>
      <c r="R54" s="17" t="s">
        <v>102</v>
      </c>
      <c r="S54" s="24">
        <v>59</v>
      </c>
      <c r="T54" s="25"/>
    </row>
    <row r="55" spans="2:20" ht="15.5" x14ac:dyDescent="0.4">
      <c r="B55" s="18" t="s">
        <v>61</v>
      </c>
      <c r="C55" s="18" t="s">
        <v>65</v>
      </c>
      <c r="D55" s="19">
        <v>3.7</v>
      </c>
      <c r="E55" s="19">
        <v>3.6</v>
      </c>
      <c r="F55" s="19">
        <v>7.9</v>
      </c>
      <c r="G55" s="20">
        <v>7</v>
      </c>
      <c r="J55" s="1" t="s">
        <v>145</v>
      </c>
      <c r="K55" s="11">
        <v>5</v>
      </c>
      <c r="R55" s="17" t="s">
        <v>95</v>
      </c>
      <c r="S55" s="24">
        <v>18</v>
      </c>
      <c r="T55" s="25"/>
    </row>
    <row r="56" spans="2:20" ht="15.5" x14ac:dyDescent="0.4">
      <c r="B56" s="21" t="s">
        <v>61</v>
      </c>
      <c r="C56" s="21" t="s">
        <v>45</v>
      </c>
      <c r="D56" s="22">
        <v>3.3</v>
      </c>
      <c r="E56" s="22">
        <v>3.7</v>
      </c>
      <c r="F56" s="22">
        <v>7.9</v>
      </c>
      <c r="G56" s="23">
        <v>16</v>
      </c>
      <c r="J56" s="1" t="s">
        <v>84</v>
      </c>
      <c r="K56" s="11">
        <v>26</v>
      </c>
      <c r="R56" s="17" t="s">
        <v>218</v>
      </c>
      <c r="S56" s="26" t="s">
        <v>193</v>
      </c>
      <c r="T56" s="27"/>
    </row>
    <row r="57" spans="2:20" ht="15.5" x14ac:dyDescent="0.4">
      <c r="B57" s="18" t="s">
        <v>61</v>
      </c>
      <c r="C57" s="18" t="s">
        <v>40</v>
      </c>
      <c r="D57" s="19">
        <v>3.5</v>
      </c>
      <c r="E57" s="19">
        <v>3.9</v>
      </c>
      <c r="F57" s="19">
        <v>8</v>
      </c>
      <c r="G57" s="20">
        <v>6</v>
      </c>
      <c r="J57" s="1" t="s">
        <v>146</v>
      </c>
      <c r="K57" s="11">
        <v>2</v>
      </c>
      <c r="R57" s="17" t="s">
        <v>219</v>
      </c>
      <c r="S57" s="26" t="s">
        <v>193</v>
      </c>
      <c r="T57" s="27"/>
    </row>
    <row r="58" spans="2:20" ht="15.5" x14ac:dyDescent="0.4">
      <c r="B58" s="21" t="s">
        <v>61</v>
      </c>
      <c r="C58" s="21" t="s">
        <v>66</v>
      </c>
      <c r="D58" s="22">
        <v>3.5</v>
      </c>
      <c r="E58" s="22">
        <v>3.9</v>
      </c>
      <c r="F58" s="22">
        <v>7.9</v>
      </c>
      <c r="G58" s="23">
        <v>7</v>
      </c>
      <c r="J58" s="1" t="s">
        <v>147</v>
      </c>
      <c r="K58" s="11">
        <v>3</v>
      </c>
      <c r="R58" s="17" t="s">
        <v>220</v>
      </c>
      <c r="S58" s="24">
        <v>68</v>
      </c>
      <c r="T58" s="25"/>
    </row>
    <row r="59" spans="2:20" ht="15.5" x14ac:dyDescent="0.4">
      <c r="B59" s="18" t="s">
        <v>61</v>
      </c>
      <c r="C59" s="18" t="s">
        <v>67</v>
      </c>
      <c r="D59" s="19">
        <v>3.7</v>
      </c>
      <c r="E59" s="19">
        <v>3.9</v>
      </c>
      <c r="F59" s="19">
        <v>8.3000000000000007</v>
      </c>
      <c r="G59" s="20">
        <v>5</v>
      </c>
      <c r="J59" s="1" t="s">
        <v>69</v>
      </c>
      <c r="K59" s="11">
        <v>17</v>
      </c>
      <c r="R59" s="17" t="s">
        <v>104</v>
      </c>
      <c r="S59" s="24">
        <v>25</v>
      </c>
      <c r="T59" s="25"/>
    </row>
    <row r="60" spans="2:20" ht="15.5" x14ac:dyDescent="0.4">
      <c r="B60" s="21" t="s">
        <v>68</v>
      </c>
      <c r="C60" s="21" t="s">
        <v>69</v>
      </c>
      <c r="D60" s="22">
        <v>3.2</v>
      </c>
      <c r="E60" s="22">
        <v>3.2</v>
      </c>
      <c r="F60" s="22">
        <v>7.7</v>
      </c>
      <c r="G60" s="23">
        <v>14</v>
      </c>
      <c r="J60" s="1" t="s">
        <v>18</v>
      </c>
      <c r="K60" s="11">
        <v>17</v>
      </c>
      <c r="R60" s="17" t="s">
        <v>221</v>
      </c>
      <c r="S60" s="26" t="s">
        <v>193</v>
      </c>
      <c r="T60" s="27"/>
    </row>
    <row r="61" spans="2:20" ht="15.5" x14ac:dyDescent="0.4">
      <c r="B61" s="18" t="s">
        <v>70</v>
      </c>
      <c r="C61" s="18" t="s">
        <v>62</v>
      </c>
      <c r="D61" s="19">
        <v>3.4</v>
      </c>
      <c r="E61" s="19">
        <v>3.6</v>
      </c>
      <c r="F61" s="19">
        <v>8.3000000000000007</v>
      </c>
      <c r="G61" s="20">
        <v>6</v>
      </c>
      <c r="J61" s="1" t="s">
        <v>148</v>
      </c>
      <c r="K61" s="11">
        <v>6</v>
      </c>
      <c r="R61" s="17" t="s">
        <v>181</v>
      </c>
      <c r="S61" s="24">
        <v>13</v>
      </c>
      <c r="T61" s="25"/>
    </row>
    <row r="62" spans="2:20" ht="15.5" x14ac:dyDescent="0.4">
      <c r="B62" s="21" t="s">
        <v>71</v>
      </c>
      <c r="C62" s="21" t="s">
        <v>20</v>
      </c>
      <c r="D62" s="22">
        <v>3.1</v>
      </c>
      <c r="E62" s="22">
        <v>3</v>
      </c>
      <c r="F62" s="22">
        <v>7.2</v>
      </c>
      <c r="G62" s="23">
        <v>6</v>
      </c>
      <c r="J62" s="1" t="s">
        <v>149</v>
      </c>
      <c r="K62" s="11">
        <v>8</v>
      </c>
      <c r="R62" s="17" t="s">
        <v>67</v>
      </c>
      <c r="S62" s="24">
        <v>51</v>
      </c>
      <c r="T62" s="25"/>
    </row>
    <row r="63" spans="2:20" ht="15.5" x14ac:dyDescent="0.4">
      <c r="B63" s="18" t="s">
        <v>72</v>
      </c>
      <c r="C63" s="18" t="s">
        <v>73</v>
      </c>
      <c r="D63" s="19">
        <v>3.2</v>
      </c>
      <c r="E63" s="19">
        <v>3.2</v>
      </c>
      <c r="F63" s="19">
        <v>7.7</v>
      </c>
      <c r="G63" s="20">
        <v>23</v>
      </c>
      <c r="J63" s="1" t="s">
        <v>19</v>
      </c>
      <c r="K63" s="11">
        <v>23</v>
      </c>
      <c r="R63" s="17" t="s">
        <v>222</v>
      </c>
      <c r="S63" s="26" t="s">
        <v>193</v>
      </c>
      <c r="T63" s="27"/>
    </row>
    <row r="64" spans="2:20" ht="15.5" x14ac:dyDescent="0.4">
      <c r="B64" s="21" t="s">
        <v>72</v>
      </c>
      <c r="C64" s="21" t="s">
        <v>74</v>
      </c>
      <c r="D64" s="22">
        <v>3.3</v>
      </c>
      <c r="E64" s="22">
        <v>3.4</v>
      </c>
      <c r="F64" s="22">
        <v>7.9</v>
      </c>
      <c r="G64" s="23">
        <v>12</v>
      </c>
      <c r="J64" s="1" t="s">
        <v>56</v>
      </c>
      <c r="K64" s="11">
        <v>7</v>
      </c>
      <c r="R64" s="17" t="s">
        <v>223</v>
      </c>
      <c r="S64" s="24">
        <v>1</v>
      </c>
      <c r="T64" s="25"/>
    </row>
    <row r="65" spans="2:20" ht="15.5" x14ac:dyDescent="0.4">
      <c r="B65" s="18" t="s">
        <v>72</v>
      </c>
      <c r="C65" s="18" t="s">
        <v>75</v>
      </c>
      <c r="D65" s="19">
        <v>3.2</v>
      </c>
      <c r="E65" s="19">
        <v>3.3</v>
      </c>
      <c r="F65" s="19">
        <v>7.5</v>
      </c>
      <c r="G65" s="20">
        <v>7</v>
      </c>
      <c r="J65" s="1" t="s">
        <v>62</v>
      </c>
      <c r="K65" s="11">
        <v>148</v>
      </c>
      <c r="R65" s="17" t="s">
        <v>113</v>
      </c>
      <c r="S65" s="24">
        <v>68</v>
      </c>
      <c r="T65" s="25"/>
    </row>
    <row r="66" spans="2:20" ht="15.5" x14ac:dyDescent="0.4">
      <c r="B66" s="21" t="s">
        <v>72</v>
      </c>
      <c r="C66" s="21" t="s">
        <v>76</v>
      </c>
      <c r="D66" s="22">
        <v>3.3</v>
      </c>
      <c r="E66" s="22">
        <v>3.2</v>
      </c>
      <c r="F66" s="22">
        <v>6.9</v>
      </c>
      <c r="G66" s="23">
        <v>6</v>
      </c>
      <c r="J66" s="1" t="s">
        <v>150</v>
      </c>
      <c r="K66" s="11">
        <v>4</v>
      </c>
      <c r="R66" s="17" t="s">
        <v>224</v>
      </c>
      <c r="S66" s="26" t="s">
        <v>193</v>
      </c>
      <c r="T66" s="27"/>
    </row>
    <row r="67" spans="2:20" ht="15.5" x14ac:dyDescent="0.4">
      <c r="B67" s="18" t="s">
        <v>72</v>
      </c>
      <c r="C67" s="18" t="s">
        <v>77</v>
      </c>
      <c r="D67" s="19">
        <v>3.2</v>
      </c>
      <c r="E67" s="19">
        <v>3.4</v>
      </c>
      <c r="F67" s="19">
        <v>7.6</v>
      </c>
      <c r="G67" s="20">
        <v>21</v>
      </c>
      <c r="J67" s="1" t="s">
        <v>25</v>
      </c>
      <c r="K67" s="11">
        <v>31</v>
      </c>
      <c r="R67" s="17" t="s">
        <v>225</v>
      </c>
      <c r="S67" s="26" t="s">
        <v>193</v>
      </c>
      <c r="T67" s="27"/>
    </row>
    <row r="68" spans="2:20" ht="15.5" x14ac:dyDescent="0.4">
      <c r="B68" s="21" t="s">
        <v>72</v>
      </c>
      <c r="C68" s="21" t="s">
        <v>78</v>
      </c>
      <c r="D68" s="22">
        <v>3.9</v>
      </c>
      <c r="E68" s="22">
        <v>3.6</v>
      </c>
      <c r="F68" s="22">
        <v>7.6</v>
      </c>
      <c r="G68" s="23">
        <v>12</v>
      </c>
      <c r="J68" s="1" t="s">
        <v>151</v>
      </c>
      <c r="K68" s="11">
        <v>1</v>
      </c>
      <c r="R68" s="17" t="s">
        <v>63</v>
      </c>
      <c r="S68" s="24">
        <v>86</v>
      </c>
      <c r="T68" s="25"/>
    </row>
    <row r="69" spans="2:20" ht="15.5" x14ac:dyDescent="0.4">
      <c r="B69" s="18" t="s">
        <v>72</v>
      </c>
      <c r="C69" s="18" t="s">
        <v>79</v>
      </c>
      <c r="D69" s="19">
        <v>3.5</v>
      </c>
      <c r="E69" s="19">
        <v>3.3</v>
      </c>
      <c r="F69" s="19">
        <v>7.4</v>
      </c>
      <c r="G69" s="20">
        <v>14</v>
      </c>
      <c r="J69" s="1" t="s">
        <v>94</v>
      </c>
      <c r="K69" s="11">
        <v>35</v>
      </c>
      <c r="R69" s="17" t="s">
        <v>39</v>
      </c>
      <c r="S69" s="24">
        <v>53</v>
      </c>
      <c r="T69" s="25"/>
    </row>
    <row r="70" spans="2:20" ht="15.5" x14ac:dyDescent="0.4">
      <c r="B70" s="21" t="s">
        <v>80</v>
      </c>
      <c r="C70" s="21" t="s">
        <v>81</v>
      </c>
      <c r="D70" s="22">
        <v>2.9</v>
      </c>
      <c r="E70" s="22">
        <v>2.7</v>
      </c>
      <c r="F70" s="22">
        <v>8.3000000000000007</v>
      </c>
      <c r="G70" s="23">
        <v>15</v>
      </c>
      <c r="J70" s="1" t="s">
        <v>26</v>
      </c>
      <c r="K70" s="11">
        <v>19</v>
      </c>
      <c r="R70" s="17" t="s">
        <v>226</v>
      </c>
      <c r="S70" s="24">
        <v>29</v>
      </c>
      <c r="T70" s="25"/>
    </row>
    <row r="71" spans="2:20" ht="15.5" x14ac:dyDescent="0.4">
      <c r="B71" s="18" t="s">
        <v>82</v>
      </c>
      <c r="C71" s="18" t="s">
        <v>83</v>
      </c>
      <c r="D71" s="19">
        <v>2.8</v>
      </c>
      <c r="E71" s="19">
        <v>2.9</v>
      </c>
      <c r="F71" s="19">
        <v>7.5</v>
      </c>
      <c r="G71" s="20">
        <v>6</v>
      </c>
      <c r="J71" s="1" t="s">
        <v>76</v>
      </c>
      <c r="K71" s="11">
        <v>11</v>
      </c>
      <c r="R71" s="17" t="s">
        <v>227</v>
      </c>
      <c r="S71" s="26" t="s">
        <v>193</v>
      </c>
      <c r="T71" s="27"/>
    </row>
    <row r="72" spans="2:20" ht="15.5" x14ac:dyDescent="0.4">
      <c r="B72" s="21" t="s">
        <v>82</v>
      </c>
      <c r="C72" s="21" t="s">
        <v>84</v>
      </c>
      <c r="D72" s="22">
        <v>2.6</v>
      </c>
      <c r="E72" s="22">
        <v>2.4</v>
      </c>
      <c r="F72" s="22">
        <v>8</v>
      </c>
      <c r="G72" s="23">
        <v>23</v>
      </c>
      <c r="J72" s="1" t="s">
        <v>47</v>
      </c>
      <c r="K72" s="11">
        <v>60</v>
      </c>
      <c r="R72" s="17" t="s">
        <v>163</v>
      </c>
      <c r="S72" s="24">
        <v>51</v>
      </c>
      <c r="T72" s="25"/>
    </row>
    <row r="73" spans="2:20" ht="15.5" x14ac:dyDescent="0.4">
      <c r="B73" s="18" t="s">
        <v>85</v>
      </c>
      <c r="C73" s="18" t="s">
        <v>63</v>
      </c>
      <c r="D73" s="19">
        <v>3.5</v>
      </c>
      <c r="E73" s="19">
        <v>3</v>
      </c>
      <c r="F73" s="19">
        <v>7.6</v>
      </c>
      <c r="G73" s="20">
        <v>11</v>
      </c>
      <c r="J73" s="1" t="s">
        <v>152</v>
      </c>
      <c r="K73" s="11">
        <v>1</v>
      </c>
      <c r="R73" s="17" t="s">
        <v>40</v>
      </c>
      <c r="S73" s="24">
        <v>61</v>
      </c>
      <c r="T73" s="25"/>
    </row>
    <row r="74" spans="2:20" ht="15.5" x14ac:dyDescent="0.4">
      <c r="B74" s="21" t="s">
        <v>85</v>
      </c>
      <c r="C74" s="21" t="s">
        <v>86</v>
      </c>
      <c r="D74" s="22">
        <v>3.2</v>
      </c>
      <c r="E74" s="22">
        <v>3.1</v>
      </c>
      <c r="F74" s="22">
        <v>7.6</v>
      </c>
      <c r="G74" s="23">
        <v>7</v>
      </c>
      <c r="J74" s="1" t="s">
        <v>48</v>
      </c>
      <c r="K74" s="11">
        <v>24</v>
      </c>
      <c r="R74" s="17" t="s">
        <v>41</v>
      </c>
      <c r="S74" s="24">
        <v>25</v>
      </c>
      <c r="T74" s="25"/>
    </row>
    <row r="75" spans="2:20" ht="15.5" x14ac:dyDescent="0.4">
      <c r="B75" s="18" t="s">
        <v>85</v>
      </c>
      <c r="C75" s="18" t="s">
        <v>87</v>
      </c>
      <c r="D75" s="19">
        <v>3</v>
      </c>
      <c r="E75" s="19">
        <v>3.3</v>
      </c>
      <c r="F75" s="19">
        <v>7.7</v>
      </c>
      <c r="G75" s="20">
        <v>11</v>
      </c>
      <c r="J75" s="1" t="s">
        <v>153</v>
      </c>
      <c r="K75" s="11">
        <v>9</v>
      </c>
      <c r="R75" s="17" t="s">
        <v>112</v>
      </c>
      <c r="S75" s="24">
        <v>42</v>
      </c>
      <c r="T75" s="25"/>
    </row>
    <row r="76" spans="2:20" ht="15.5" x14ac:dyDescent="0.4">
      <c r="B76" s="21" t="s">
        <v>88</v>
      </c>
      <c r="C76" s="21" t="s">
        <v>89</v>
      </c>
      <c r="D76" s="22">
        <v>3.7</v>
      </c>
      <c r="E76" s="22">
        <v>3.9</v>
      </c>
      <c r="F76" s="22">
        <v>7.3</v>
      </c>
      <c r="G76" s="23">
        <v>6</v>
      </c>
      <c r="J76" s="1" t="s">
        <v>27</v>
      </c>
      <c r="K76" s="11">
        <v>8</v>
      </c>
      <c r="R76" s="17" t="s">
        <v>87</v>
      </c>
      <c r="S76" s="24">
        <v>53</v>
      </c>
      <c r="T76" s="25"/>
    </row>
    <row r="77" spans="2:20" ht="15.5" x14ac:dyDescent="0.4">
      <c r="B77" s="18" t="s">
        <v>88</v>
      </c>
      <c r="C77" s="18" t="s">
        <v>8</v>
      </c>
      <c r="D77" s="19">
        <v>3.7</v>
      </c>
      <c r="E77" s="19">
        <v>3.6</v>
      </c>
      <c r="F77" s="19">
        <v>8.1</v>
      </c>
      <c r="G77" s="20">
        <v>5</v>
      </c>
      <c r="J77" s="1" t="s">
        <v>154</v>
      </c>
      <c r="K77" s="11">
        <v>10</v>
      </c>
      <c r="R77" s="17" t="s">
        <v>228</v>
      </c>
      <c r="S77" s="24">
        <v>6</v>
      </c>
      <c r="T77" s="25"/>
    </row>
    <row r="78" spans="2:20" ht="15.5" x14ac:dyDescent="0.4">
      <c r="B78" s="21" t="s">
        <v>88</v>
      </c>
      <c r="C78" s="21" t="s">
        <v>38</v>
      </c>
      <c r="D78" s="22">
        <v>3.4</v>
      </c>
      <c r="E78" s="22">
        <v>3.5</v>
      </c>
      <c r="F78" s="22">
        <v>7</v>
      </c>
      <c r="G78" s="23">
        <v>12</v>
      </c>
      <c r="J78" s="1" t="s">
        <v>91</v>
      </c>
      <c r="K78" s="11">
        <v>32</v>
      </c>
      <c r="R78" s="17" t="s">
        <v>90</v>
      </c>
      <c r="S78" s="24">
        <v>44</v>
      </c>
      <c r="T78" s="25"/>
    </row>
    <row r="79" spans="2:20" ht="15.5" x14ac:dyDescent="0.4">
      <c r="B79" s="18" t="s">
        <v>88</v>
      </c>
      <c r="C79" s="18" t="s">
        <v>90</v>
      </c>
      <c r="D79" s="19">
        <v>3.2</v>
      </c>
      <c r="E79" s="19">
        <v>3.8</v>
      </c>
      <c r="F79" s="19">
        <v>7.2</v>
      </c>
      <c r="G79" s="20">
        <v>16</v>
      </c>
      <c r="J79" s="1" t="s">
        <v>35</v>
      </c>
      <c r="K79" s="11">
        <v>26</v>
      </c>
      <c r="R79" s="17" t="s">
        <v>229</v>
      </c>
      <c r="S79" s="26" t="s">
        <v>193</v>
      </c>
      <c r="T79" s="27"/>
    </row>
    <row r="80" spans="2:20" ht="15.5" x14ac:dyDescent="0.4">
      <c r="B80" s="21" t="s">
        <v>88</v>
      </c>
      <c r="C80" s="21" t="s">
        <v>62</v>
      </c>
      <c r="D80" s="22">
        <v>3.6</v>
      </c>
      <c r="E80" s="22">
        <v>3.6</v>
      </c>
      <c r="F80" s="22">
        <v>7.1</v>
      </c>
      <c r="G80" s="23">
        <v>55</v>
      </c>
      <c r="J80" s="1" t="s">
        <v>155</v>
      </c>
      <c r="K80" s="11">
        <v>3</v>
      </c>
      <c r="R80" s="17" t="s">
        <v>230</v>
      </c>
      <c r="S80" s="26" t="s">
        <v>193</v>
      </c>
      <c r="T80" s="27"/>
    </row>
    <row r="81" spans="2:20" ht="15.5" x14ac:dyDescent="0.4">
      <c r="B81" s="18" t="s">
        <v>88</v>
      </c>
      <c r="C81" s="18" t="s">
        <v>91</v>
      </c>
      <c r="D81" s="19">
        <v>3.7</v>
      </c>
      <c r="E81" s="19">
        <v>3.5</v>
      </c>
      <c r="F81" s="19">
        <v>6.5</v>
      </c>
      <c r="G81" s="20">
        <v>5</v>
      </c>
      <c r="J81" s="1" t="s">
        <v>63</v>
      </c>
      <c r="K81" s="11">
        <v>59</v>
      </c>
      <c r="R81" s="17" t="s">
        <v>231</v>
      </c>
      <c r="S81" s="24">
        <v>13</v>
      </c>
      <c r="T81" s="25"/>
    </row>
    <row r="82" spans="2:20" ht="15.5" x14ac:dyDescent="0.4">
      <c r="B82" s="21" t="s">
        <v>88</v>
      </c>
      <c r="C82" s="21" t="s">
        <v>39</v>
      </c>
      <c r="D82" s="22">
        <v>3.6</v>
      </c>
      <c r="E82" s="22">
        <v>3.5</v>
      </c>
      <c r="F82" s="22">
        <v>7.3</v>
      </c>
      <c r="G82" s="23">
        <v>5</v>
      </c>
      <c r="J82" s="1" t="s">
        <v>156</v>
      </c>
      <c r="K82" s="11">
        <v>2</v>
      </c>
      <c r="R82" s="17" t="s">
        <v>184</v>
      </c>
      <c r="S82" s="24">
        <v>47</v>
      </c>
      <c r="T82" s="25"/>
    </row>
    <row r="83" spans="2:20" ht="15.5" x14ac:dyDescent="0.4">
      <c r="B83" s="18" t="s">
        <v>88</v>
      </c>
      <c r="C83" s="18" t="s">
        <v>64</v>
      </c>
      <c r="D83" s="19">
        <v>3.8</v>
      </c>
      <c r="E83" s="19">
        <v>3.3</v>
      </c>
      <c r="F83" s="19">
        <v>7.2</v>
      </c>
      <c r="G83" s="20">
        <v>6</v>
      </c>
      <c r="J83" s="1" t="s">
        <v>98</v>
      </c>
      <c r="K83" s="11">
        <v>31</v>
      </c>
      <c r="R83" s="17" t="s">
        <v>232</v>
      </c>
      <c r="S83" s="26" t="s">
        <v>193</v>
      </c>
      <c r="T83" s="27"/>
    </row>
    <row r="84" spans="2:20" ht="15.5" x14ac:dyDescent="0.4">
      <c r="B84" s="21" t="s">
        <v>88</v>
      </c>
      <c r="C84" s="21" t="s">
        <v>45</v>
      </c>
      <c r="D84" s="22">
        <v>3.5</v>
      </c>
      <c r="E84" s="22">
        <v>3.9</v>
      </c>
      <c r="F84" s="22">
        <v>8.1999999999999993</v>
      </c>
      <c r="G84" s="23">
        <v>13</v>
      </c>
      <c r="J84" s="1" t="s">
        <v>157</v>
      </c>
      <c r="K84" s="11">
        <v>7</v>
      </c>
      <c r="R84" s="17" t="s">
        <v>233</v>
      </c>
      <c r="S84" s="26" t="s">
        <v>193</v>
      </c>
      <c r="T84" s="27"/>
    </row>
    <row r="85" spans="2:20" ht="15.5" x14ac:dyDescent="0.4">
      <c r="B85" s="18" t="s">
        <v>88</v>
      </c>
      <c r="C85" s="18" t="s">
        <v>40</v>
      </c>
      <c r="D85" s="19">
        <v>3.6</v>
      </c>
      <c r="E85" s="19">
        <v>3.7</v>
      </c>
      <c r="F85" s="19">
        <v>7.8</v>
      </c>
      <c r="G85" s="20">
        <v>5</v>
      </c>
      <c r="J85" s="1" t="s">
        <v>158</v>
      </c>
      <c r="K85" s="11">
        <v>1</v>
      </c>
      <c r="R85" s="17" t="s">
        <v>38</v>
      </c>
      <c r="S85" s="24">
        <v>175</v>
      </c>
      <c r="T85" s="25"/>
    </row>
    <row r="86" spans="2:20" ht="15.5" x14ac:dyDescent="0.4">
      <c r="B86" s="21" t="s">
        <v>88</v>
      </c>
      <c r="C86" s="21" t="s">
        <v>87</v>
      </c>
      <c r="D86" s="22">
        <v>3.3</v>
      </c>
      <c r="E86" s="22">
        <v>3.8</v>
      </c>
      <c r="F86" s="22">
        <v>6.9</v>
      </c>
      <c r="G86" s="23">
        <v>6</v>
      </c>
      <c r="J86" s="1" t="s">
        <v>159</v>
      </c>
      <c r="K86" s="11">
        <v>2</v>
      </c>
      <c r="R86" s="17" t="s">
        <v>234</v>
      </c>
      <c r="S86" s="26" t="s">
        <v>193</v>
      </c>
      <c r="T86" s="27"/>
    </row>
    <row r="87" spans="2:20" ht="15.5" x14ac:dyDescent="0.4">
      <c r="B87" s="18" t="s">
        <v>88</v>
      </c>
      <c r="C87" s="18" t="s">
        <v>92</v>
      </c>
      <c r="D87" s="19">
        <v>3.6</v>
      </c>
      <c r="E87" s="19">
        <v>3.8</v>
      </c>
      <c r="F87" s="19">
        <v>7.4</v>
      </c>
      <c r="G87" s="20">
        <v>9</v>
      </c>
      <c r="J87" s="1" t="s">
        <v>160</v>
      </c>
      <c r="K87" s="11">
        <v>8</v>
      </c>
      <c r="R87" s="17" t="s">
        <v>170</v>
      </c>
      <c r="S87" s="24">
        <v>24</v>
      </c>
      <c r="T87" s="25"/>
    </row>
    <row r="88" spans="2:20" ht="15.5" x14ac:dyDescent="0.4">
      <c r="B88" s="21" t="s">
        <v>93</v>
      </c>
      <c r="C88" s="21" t="s">
        <v>62</v>
      </c>
      <c r="D88" s="22">
        <v>3.6</v>
      </c>
      <c r="E88" s="22">
        <v>3.5</v>
      </c>
      <c r="F88" s="22">
        <v>8.3000000000000007</v>
      </c>
      <c r="G88" s="23">
        <v>18</v>
      </c>
      <c r="J88" s="1" t="s">
        <v>39</v>
      </c>
      <c r="K88" s="11">
        <v>39</v>
      </c>
      <c r="R88" s="17" t="s">
        <v>235</v>
      </c>
      <c r="S88" s="26" t="s">
        <v>193</v>
      </c>
      <c r="T88" s="27"/>
    </row>
    <row r="89" spans="2:20" ht="15.5" x14ac:dyDescent="0.4">
      <c r="B89" s="18" t="s">
        <v>93</v>
      </c>
      <c r="C89" s="18" t="s">
        <v>94</v>
      </c>
      <c r="D89" s="19">
        <v>3.6</v>
      </c>
      <c r="E89" s="19">
        <v>3.6</v>
      </c>
      <c r="F89" s="19">
        <v>8.6</v>
      </c>
      <c r="G89" s="20">
        <v>5</v>
      </c>
      <c r="J89" s="1" t="s">
        <v>226</v>
      </c>
      <c r="K89" s="11">
        <v>20</v>
      </c>
      <c r="R89" s="17" t="s">
        <v>51</v>
      </c>
      <c r="S89" s="24">
        <v>50</v>
      </c>
      <c r="T89" s="25"/>
    </row>
    <row r="90" spans="2:20" ht="15.5" x14ac:dyDescent="0.4">
      <c r="B90" s="21" t="s">
        <v>93</v>
      </c>
      <c r="C90" s="21" t="s">
        <v>91</v>
      </c>
      <c r="D90" s="22">
        <v>3.6</v>
      </c>
      <c r="E90" s="22">
        <v>3</v>
      </c>
      <c r="F90" s="22">
        <v>8.1999999999999993</v>
      </c>
      <c r="G90" s="23">
        <v>8</v>
      </c>
      <c r="J90" s="1" t="s">
        <v>161</v>
      </c>
      <c r="K90" s="11">
        <v>9</v>
      </c>
      <c r="R90" s="17" t="s">
        <v>236</v>
      </c>
      <c r="S90" s="26" t="s">
        <v>193</v>
      </c>
      <c r="T90" s="27"/>
    </row>
    <row r="91" spans="2:20" ht="15.5" x14ac:dyDescent="0.4">
      <c r="B91" s="18" t="s">
        <v>93</v>
      </c>
      <c r="C91" s="18" t="s">
        <v>45</v>
      </c>
      <c r="D91" s="19">
        <v>3.2</v>
      </c>
      <c r="E91" s="19">
        <v>3.4</v>
      </c>
      <c r="F91" s="19">
        <v>7.5</v>
      </c>
      <c r="G91" s="20">
        <v>10</v>
      </c>
      <c r="J91" s="1" t="s">
        <v>99</v>
      </c>
      <c r="K91" s="11">
        <v>30</v>
      </c>
      <c r="R91" s="17" t="s">
        <v>237</v>
      </c>
      <c r="S91" s="26" t="s">
        <v>193</v>
      </c>
      <c r="T91" s="27"/>
    </row>
    <row r="92" spans="2:20" ht="15.5" x14ac:dyDescent="0.4">
      <c r="B92" s="21" t="s">
        <v>93</v>
      </c>
      <c r="C92" s="21" t="s">
        <v>95</v>
      </c>
      <c r="D92" s="22">
        <v>3.8</v>
      </c>
      <c r="E92" s="22">
        <v>3.9</v>
      </c>
      <c r="F92" s="22">
        <v>8.3000000000000007</v>
      </c>
      <c r="G92" s="23">
        <v>5</v>
      </c>
      <c r="J92" s="1" t="s">
        <v>162</v>
      </c>
      <c r="K92" s="11">
        <v>6</v>
      </c>
      <c r="R92" s="17" t="s">
        <v>47</v>
      </c>
      <c r="S92" s="24">
        <v>70</v>
      </c>
      <c r="T92" s="25"/>
    </row>
    <row r="93" spans="2:20" ht="15.5" x14ac:dyDescent="0.4">
      <c r="B93" s="18" t="s">
        <v>93</v>
      </c>
      <c r="C93" s="18" t="s">
        <v>50</v>
      </c>
      <c r="D93" s="19">
        <v>3.6</v>
      </c>
      <c r="E93" s="19">
        <v>3.7</v>
      </c>
      <c r="F93" s="19">
        <v>7.8</v>
      </c>
      <c r="G93" s="20">
        <v>5</v>
      </c>
      <c r="J93" s="1" t="s">
        <v>64</v>
      </c>
      <c r="K93" s="11">
        <v>51</v>
      </c>
      <c r="R93" s="17" t="s">
        <v>48</v>
      </c>
      <c r="S93" s="24">
        <v>35</v>
      </c>
      <c r="T93" s="25"/>
    </row>
    <row r="94" spans="2:20" ht="15.5" x14ac:dyDescent="0.4">
      <c r="B94" s="21" t="s">
        <v>96</v>
      </c>
      <c r="C94" s="21" t="s">
        <v>97</v>
      </c>
      <c r="D94" s="22">
        <v>3.3</v>
      </c>
      <c r="E94" s="22">
        <v>3.2</v>
      </c>
      <c r="F94" s="22">
        <v>7</v>
      </c>
      <c r="G94" s="23">
        <v>8</v>
      </c>
      <c r="J94" s="1" t="s">
        <v>163</v>
      </c>
      <c r="K94" s="11">
        <v>28</v>
      </c>
      <c r="R94" s="17" t="s">
        <v>49</v>
      </c>
      <c r="S94" s="24">
        <v>46</v>
      </c>
      <c r="T94" s="25"/>
    </row>
    <row r="95" spans="2:20" ht="15.5" x14ac:dyDescent="0.4">
      <c r="B95" s="18" t="s">
        <v>96</v>
      </c>
      <c r="C95" s="18" t="s">
        <v>38</v>
      </c>
      <c r="D95" s="19">
        <v>3.2</v>
      </c>
      <c r="E95" s="19">
        <v>3.4</v>
      </c>
      <c r="F95" s="19">
        <v>7</v>
      </c>
      <c r="G95" s="20">
        <v>5</v>
      </c>
      <c r="J95" s="1" t="s">
        <v>77</v>
      </c>
      <c r="K95" s="11">
        <v>32</v>
      </c>
      <c r="R95" s="17" t="s">
        <v>238</v>
      </c>
      <c r="S95" s="24">
        <v>18</v>
      </c>
      <c r="T95" s="25"/>
    </row>
    <row r="96" spans="2:20" ht="15.5" x14ac:dyDescent="0.4">
      <c r="B96" s="21" t="s">
        <v>96</v>
      </c>
      <c r="C96" s="21" t="s">
        <v>62</v>
      </c>
      <c r="D96" s="22">
        <v>3.2</v>
      </c>
      <c r="E96" s="22">
        <v>3</v>
      </c>
      <c r="F96" s="22">
        <v>6.8</v>
      </c>
      <c r="G96" s="23">
        <v>10</v>
      </c>
      <c r="J96" s="1" t="s">
        <v>100</v>
      </c>
      <c r="K96" s="11">
        <v>39</v>
      </c>
      <c r="R96" s="17" t="s">
        <v>168</v>
      </c>
      <c r="S96" s="24">
        <v>44</v>
      </c>
      <c r="T96" s="25"/>
    </row>
    <row r="97" spans="2:20" ht="15.5" x14ac:dyDescent="0.4">
      <c r="B97" s="18" t="s">
        <v>96</v>
      </c>
      <c r="C97" s="18" t="s">
        <v>63</v>
      </c>
      <c r="D97" s="19">
        <v>3.8</v>
      </c>
      <c r="E97" s="19">
        <v>3.2</v>
      </c>
      <c r="F97" s="19">
        <v>7.2</v>
      </c>
      <c r="G97" s="20">
        <v>9</v>
      </c>
      <c r="J97" s="1" t="s">
        <v>49</v>
      </c>
      <c r="K97" s="11">
        <v>28</v>
      </c>
      <c r="R97" s="17" t="s">
        <v>239</v>
      </c>
      <c r="S97" s="26" t="s">
        <v>193</v>
      </c>
      <c r="T97" s="25"/>
    </row>
    <row r="98" spans="2:20" ht="15.5" x14ac:dyDescent="0.4">
      <c r="B98" s="21" t="s">
        <v>96</v>
      </c>
      <c r="C98" s="21" t="s">
        <v>98</v>
      </c>
      <c r="D98" s="22">
        <v>3</v>
      </c>
      <c r="E98" s="22">
        <v>3.3</v>
      </c>
      <c r="F98" s="22">
        <v>6.7</v>
      </c>
      <c r="G98" s="23">
        <v>10</v>
      </c>
      <c r="J98" s="1" t="s">
        <v>28</v>
      </c>
      <c r="K98" s="11">
        <v>14</v>
      </c>
      <c r="R98" s="17" t="s">
        <v>50</v>
      </c>
      <c r="S98" s="24">
        <v>65</v>
      </c>
      <c r="T98" s="25"/>
    </row>
    <row r="99" spans="2:20" ht="15.5" x14ac:dyDescent="0.4">
      <c r="B99" s="18" t="s">
        <v>96</v>
      </c>
      <c r="C99" s="18" t="s">
        <v>39</v>
      </c>
      <c r="D99" s="19">
        <v>3.5</v>
      </c>
      <c r="E99" s="19">
        <v>3</v>
      </c>
      <c r="F99" s="19">
        <v>6.5</v>
      </c>
      <c r="G99" s="20">
        <v>5</v>
      </c>
      <c r="J99" s="1" t="s">
        <v>78</v>
      </c>
      <c r="K99" s="11">
        <v>22</v>
      </c>
      <c r="R99" s="17" t="s">
        <v>52</v>
      </c>
      <c r="S99" s="24">
        <v>52</v>
      </c>
      <c r="T99" s="25"/>
    </row>
    <row r="100" spans="2:20" ht="15.5" x14ac:dyDescent="0.4">
      <c r="B100" s="21" t="s">
        <v>96</v>
      </c>
      <c r="C100" s="21" t="s">
        <v>99</v>
      </c>
      <c r="D100" s="22">
        <v>3</v>
      </c>
      <c r="E100" s="22">
        <v>3.4</v>
      </c>
      <c r="F100" s="22">
        <v>6.9</v>
      </c>
      <c r="G100" s="23">
        <v>9</v>
      </c>
      <c r="J100" s="1" t="s">
        <v>107</v>
      </c>
      <c r="K100" s="11">
        <v>10</v>
      </c>
      <c r="R100" s="17" t="s">
        <v>240</v>
      </c>
      <c r="S100" s="26" t="s">
        <v>193</v>
      </c>
      <c r="T100" s="27"/>
    </row>
    <row r="101" spans="2:20" ht="15.5" x14ac:dyDescent="0.4">
      <c r="B101" s="18" t="s">
        <v>96</v>
      </c>
      <c r="C101" s="18" t="s">
        <v>64</v>
      </c>
      <c r="D101" s="19">
        <v>3.3</v>
      </c>
      <c r="E101" s="19">
        <v>3.2</v>
      </c>
      <c r="F101" s="19">
        <v>7.2</v>
      </c>
      <c r="G101" s="20">
        <v>19</v>
      </c>
      <c r="J101" s="1" t="s">
        <v>29</v>
      </c>
      <c r="K101" s="11">
        <v>21</v>
      </c>
      <c r="R101" s="17" t="s">
        <v>241</v>
      </c>
      <c r="S101" s="26" t="s">
        <v>193</v>
      </c>
      <c r="T101" s="27"/>
    </row>
    <row r="102" spans="2:20" ht="15.5" x14ac:dyDescent="0.4">
      <c r="B102" s="21" t="s">
        <v>96</v>
      </c>
      <c r="C102" s="21" t="s">
        <v>100</v>
      </c>
      <c r="D102" s="22">
        <v>3.1</v>
      </c>
      <c r="E102" s="22">
        <v>3.1</v>
      </c>
      <c r="F102" s="22">
        <v>6.5</v>
      </c>
      <c r="G102" s="23">
        <v>11</v>
      </c>
      <c r="J102" s="1" t="s">
        <v>101</v>
      </c>
      <c r="K102" s="11">
        <v>34</v>
      </c>
      <c r="R102" s="17" t="s">
        <v>242</v>
      </c>
      <c r="S102" s="26" t="s">
        <v>193</v>
      </c>
      <c r="T102" s="25"/>
    </row>
    <row r="103" spans="2:20" ht="15.5" x14ac:dyDescent="0.4">
      <c r="B103" s="18" t="s">
        <v>96</v>
      </c>
      <c r="C103" s="18" t="s">
        <v>101</v>
      </c>
      <c r="D103" s="19">
        <v>3</v>
      </c>
      <c r="E103" s="19">
        <v>3.5</v>
      </c>
      <c r="F103" s="19">
        <v>6.8</v>
      </c>
      <c r="G103" s="20">
        <v>7</v>
      </c>
      <c r="J103" s="1" t="s">
        <v>164</v>
      </c>
      <c r="K103" s="11">
        <v>5</v>
      </c>
      <c r="R103" s="17" t="s">
        <v>100</v>
      </c>
      <c r="S103" s="24">
        <v>65</v>
      </c>
      <c r="T103" s="25"/>
    </row>
    <row r="104" spans="2:20" ht="15.5" x14ac:dyDescent="0.4">
      <c r="B104" s="21" t="s">
        <v>96</v>
      </c>
      <c r="C104" s="21" t="s">
        <v>65</v>
      </c>
      <c r="D104" s="22">
        <v>3.1</v>
      </c>
      <c r="E104" s="22">
        <v>3.2</v>
      </c>
      <c r="F104" s="22">
        <v>7.3</v>
      </c>
      <c r="G104" s="23">
        <v>7</v>
      </c>
      <c r="J104" s="1" t="s">
        <v>110</v>
      </c>
      <c r="K104" s="11">
        <v>11</v>
      </c>
      <c r="R104" s="17" t="s">
        <v>9</v>
      </c>
      <c r="S104" s="24">
        <v>93</v>
      </c>
      <c r="T104" s="27"/>
    </row>
    <row r="105" spans="2:20" ht="15.5" x14ac:dyDescent="0.4">
      <c r="B105" s="18" t="s">
        <v>96</v>
      </c>
      <c r="C105" s="18" t="s">
        <v>45</v>
      </c>
      <c r="D105" s="19">
        <v>3</v>
      </c>
      <c r="E105" s="19">
        <v>3.4</v>
      </c>
      <c r="F105" s="19">
        <v>6.9</v>
      </c>
      <c r="G105" s="20">
        <v>20</v>
      </c>
      <c r="J105" s="1" t="s">
        <v>165</v>
      </c>
      <c r="K105" s="11">
        <v>4</v>
      </c>
      <c r="R105" s="17" t="s">
        <v>243</v>
      </c>
      <c r="S105" s="26" t="s">
        <v>193</v>
      </c>
      <c r="T105" s="27"/>
    </row>
    <row r="106" spans="2:20" ht="15.5" x14ac:dyDescent="0.4">
      <c r="B106" s="21" t="s">
        <v>96</v>
      </c>
      <c r="C106" s="21" t="s">
        <v>40</v>
      </c>
      <c r="D106" s="22">
        <v>3.2</v>
      </c>
      <c r="E106" s="22">
        <v>3.3</v>
      </c>
      <c r="F106" s="22">
        <v>7.8</v>
      </c>
      <c r="G106" s="23">
        <v>6</v>
      </c>
      <c r="J106" s="1" t="s">
        <v>166</v>
      </c>
      <c r="K106" s="11">
        <v>2</v>
      </c>
      <c r="R106" s="17" t="s">
        <v>23</v>
      </c>
      <c r="S106" s="24">
        <v>49</v>
      </c>
      <c r="T106" s="25"/>
    </row>
    <row r="107" spans="2:20" ht="15.5" x14ac:dyDescent="0.4">
      <c r="B107" s="18" t="s">
        <v>96</v>
      </c>
      <c r="C107" s="18" t="s">
        <v>102</v>
      </c>
      <c r="D107" s="19">
        <v>3.3</v>
      </c>
      <c r="E107" s="19">
        <v>3.3</v>
      </c>
      <c r="F107" s="19">
        <v>7</v>
      </c>
      <c r="G107" s="20">
        <v>9</v>
      </c>
      <c r="J107" s="1" t="s">
        <v>167</v>
      </c>
      <c r="K107" s="11">
        <v>2</v>
      </c>
      <c r="R107" s="17" t="s">
        <v>244</v>
      </c>
      <c r="S107" s="26" t="s">
        <v>193</v>
      </c>
      <c r="T107" s="27"/>
    </row>
    <row r="108" spans="2:20" ht="15.5" x14ac:dyDescent="0.4">
      <c r="B108" s="21" t="s">
        <v>96</v>
      </c>
      <c r="C108" s="21" t="s">
        <v>9</v>
      </c>
      <c r="D108" s="22">
        <v>3.4</v>
      </c>
      <c r="E108" s="22">
        <v>3.6</v>
      </c>
      <c r="F108" s="22">
        <v>6.8</v>
      </c>
      <c r="G108" s="23">
        <v>10</v>
      </c>
      <c r="J108" s="1" t="s">
        <v>65</v>
      </c>
      <c r="K108" s="11">
        <v>29</v>
      </c>
      <c r="R108" s="17" t="s">
        <v>245</v>
      </c>
      <c r="S108" s="24">
        <v>19</v>
      </c>
      <c r="T108" s="25"/>
    </row>
    <row r="109" spans="2:20" ht="15.5" x14ac:dyDescent="0.4">
      <c r="B109" s="18" t="s">
        <v>96</v>
      </c>
      <c r="C109" s="18" t="s">
        <v>66</v>
      </c>
      <c r="D109" s="19">
        <v>3.6</v>
      </c>
      <c r="E109" s="19">
        <v>3.8</v>
      </c>
      <c r="F109" s="19">
        <v>7.7</v>
      </c>
      <c r="G109" s="20">
        <v>9</v>
      </c>
      <c r="J109" s="1" t="s">
        <v>45</v>
      </c>
      <c r="K109" s="11">
        <v>105</v>
      </c>
      <c r="R109" s="17" t="s">
        <v>246</v>
      </c>
      <c r="S109" s="24">
        <v>43</v>
      </c>
      <c r="T109" s="25"/>
    </row>
    <row r="110" spans="2:20" ht="15.5" x14ac:dyDescent="0.4">
      <c r="B110" s="21" t="s">
        <v>96</v>
      </c>
      <c r="C110" s="21" t="s">
        <v>92</v>
      </c>
      <c r="D110" s="22">
        <v>3.5</v>
      </c>
      <c r="E110" s="22">
        <v>3.5</v>
      </c>
      <c r="F110" s="22">
        <v>6.8</v>
      </c>
      <c r="G110" s="23">
        <v>8</v>
      </c>
      <c r="J110" s="1" t="s">
        <v>40</v>
      </c>
      <c r="K110" s="11">
        <v>45</v>
      </c>
      <c r="R110" s="17" t="s">
        <v>26</v>
      </c>
      <c r="S110" s="24">
        <v>46</v>
      </c>
      <c r="T110" s="25"/>
    </row>
    <row r="111" spans="2:20" ht="15.5" x14ac:dyDescent="0.4">
      <c r="B111" s="18" t="s">
        <v>103</v>
      </c>
      <c r="C111" s="18" t="s">
        <v>62</v>
      </c>
      <c r="D111" s="19">
        <v>3.4</v>
      </c>
      <c r="E111" s="19">
        <v>2.6</v>
      </c>
      <c r="F111" s="19">
        <v>7.9</v>
      </c>
      <c r="G111" s="20">
        <v>5</v>
      </c>
      <c r="J111" s="1" t="s">
        <v>30</v>
      </c>
      <c r="K111" s="11">
        <v>6</v>
      </c>
      <c r="R111" s="17" t="s">
        <v>28</v>
      </c>
      <c r="S111" s="24">
        <v>36</v>
      </c>
      <c r="T111" s="25"/>
    </row>
    <row r="112" spans="2:20" ht="15.5" x14ac:dyDescent="0.4">
      <c r="B112" s="21" t="s">
        <v>103</v>
      </c>
      <c r="C112" s="21" t="s">
        <v>104</v>
      </c>
      <c r="D112" s="22">
        <v>3.3</v>
      </c>
      <c r="E112" s="22">
        <v>3.6</v>
      </c>
      <c r="F112" s="22">
        <v>8.4</v>
      </c>
      <c r="G112" s="23">
        <v>5</v>
      </c>
      <c r="J112" s="1" t="s">
        <v>36</v>
      </c>
      <c r="K112" s="11">
        <v>32</v>
      </c>
      <c r="R112" s="17" t="s">
        <v>29</v>
      </c>
      <c r="S112" s="24">
        <v>48</v>
      </c>
      <c r="T112" s="25"/>
    </row>
    <row r="113" spans="2:20" ht="15.5" x14ac:dyDescent="0.4">
      <c r="B113" s="18" t="s">
        <v>105</v>
      </c>
      <c r="C113" s="18" t="s">
        <v>89</v>
      </c>
      <c r="D113" s="19">
        <v>3.5</v>
      </c>
      <c r="E113" s="19">
        <v>3.3</v>
      </c>
      <c r="F113" s="19">
        <v>8</v>
      </c>
      <c r="G113" s="20">
        <v>5</v>
      </c>
      <c r="J113" s="1" t="s">
        <v>168</v>
      </c>
      <c r="K113" s="11">
        <v>19</v>
      </c>
      <c r="R113" s="17" t="s">
        <v>247</v>
      </c>
      <c r="S113" s="26" t="s">
        <v>193</v>
      </c>
      <c r="T113" s="25"/>
    </row>
    <row r="114" spans="2:20" ht="15.5" x14ac:dyDescent="0.4">
      <c r="B114" s="21" t="s">
        <v>105</v>
      </c>
      <c r="C114" s="21" t="s">
        <v>38</v>
      </c>
      <c r="D114" s="22">
        <v>2.2000000000000002</v>
      </c>
      <c r="E114" s="22">
        <v>2.8</v>
      </c>
      <c r="F114" s="22">
        <v>7.9</v>
      </c>
      <c r="G114" s="23">
        <v>5</v>
      </c>
      <c r="J114" s="1" t="s">
        <v>169</v>
      </c>
      <c r="K114" s="11">
        <v>4</v>
      </c>
      <c r="R114" s="17" t="s">
        <v>24</v>
      </c>
      <c r="S114" s="24">
        <v>46</v>
      </c>
      <c r="T114" s="25"/>
    </row>
    <row r="115" spans="2:20" ht="15.5" x14ac:dyDescent="0.4">
      <c r="B115" s="18" t="s">
        <v>105</v>
      </c>
      <c r="C115" s="18" t="s">
        <v>62</v>
      </c>
      <c r="D115" s="19">
        <v>2.8</v>
      </c>
      <c r="E115" s="19">
        <v>3.3</v>
      </c>
      <c r="F115" s="19">
        <v>7.8</v>
      </c>
      <c r="G115" s="20">
        <v>10</v>
      </c>
      <c r="J115" s="1" t="s">
        <v>170</v>
      </c>
      <c r="K115" s="11">
        <v>16</v>
      </c>
      <c r="R115" s="17" t="s">
        <v>171</v>
      </c>
      <c r="S115" s="24">
        <v>18</v>
      </c>
      <c r="T115" s="25"/>
    </row>
    <row r="116" spans="2:20" ht="15.5" x14ac:dyDescent="0.4">
      <c r="B116" s="21" t="s">
        <v>105</v>
      </c>
      <c r="C116" s="21" t="s">
        <v>47</v>
      </c>
      <c r="D116" s="22">
        <v>3</v>
      </c>
      <c r="E116" s="22">
        <v>3.1</v>
      </c>
      <c r="F116" s="22">
        <v>7.6</v>
      </c>
      <c r="G116" s="23">
        <v>7</v>
      </c>
      <c r="J116" s="1" t="s">
        <v>41</v>
      </c>
      <c r="K116" s="11">
        <v>24</v>
      </c>
      <c r="R116" s="17" t="s">
        <v>132</v>
      </c>
      <c r="S116" s="24">
        <v>23</v>
      </c>
      <c r="T116" s="25"/>
    </row>
    <row r="117" spans="2:20" ht="15.5" x14ac:dyDescent="0.4">
      <c r="B117" s="18" t="s">
        <v>105</v>
      </c>
      <c r="C117" s="18" t="s">
        <v>91</v>
      </c>
      <c r="D117" s="19">
        <v>2.9</v>
      </c>
      <c r="E117" s="19">
        <v>2.9</v>
      </c>
      <c r="F117" s="19">
        <v>7.8</v>
      </c>
      <c r="G117" s="20">
        <v>5</v>
      </c>
      <c r="J117" s="1" t="s">
        <v>112</v>
      </c>
      <c r="K117" s="11">
        <v>23</v>
      </c>
      <c r="R117" s="17" t="s">
        <v>30</v>
      </c>
      <c r="S117" s="24">
        <v>19</v>
      </c>
      <c r="T117" s="25"/>
    </row>
    <row r="118" spans="2:20" ht="15.5" x14ac:dyDescent="0.4">
      <c r="B118" s="21" t="s">
        <v>105</v>
      </c>
      <c r="C118" s="21" t="s">
        <v>63</v>
      </c>
      <c r="D118" s="22">
        <v>3.1</v>
      </c>
      <c r="E118" s="22">
        <v>2.9</v>
      </c>
      <c r="F118" s="22">
        <v>7.6</v>
      </c>
      <c r="G118" s="23">
        <v>10</v>
      </c>
      <c r="J118" s="1" t="s">
        <v>171</v>
      </c>
      <c r="K118" s="11">
        <v>7</v>
      </c>
      <c r="R118" s="17" t="s">
        <v>32</v>
      </c>
      <c r="S118" s="24">
        <v>40</v>
      </c>
      <c r="T118" s="25"/>
    </row>
    <row r="119" spans="2:20" ht="15.5" x14ac:dyDescent="0.4">
      <c r="B119" s="18" t="s">
        <v>105</v>
      </c>
      <c r="C119" s="18" t="s">
        <v>49</v>
      </c>
      <c r="D119" s="19">
        <v>2.6</v>
      </c>
      <c r="E119" s="19">
        <v>2.9</v>
      </c>
      <c r="F119" s="19">
        <v>7.5</v>
      </c>
      <c r="G119" s="20">
        <v>6</v>
      </c>
      <c r="J119" s="1" t="s">
        <v>172</v>
      </c>
      <c r="K119" s="11">
        <v>1</v>
      </c>
      <c r="R119" s="17" t="s">
        <v>33</v>
      </c>
      <c r="S119" s="24">
        <v>68</v>
      </c>
      <c r="T119" s="25"/>
    </row>
    <row r="120" spans="2:20" ht="15.5" x14ac:dyDescent="0.4">
      <c r="B120" s="21" t="s">
        <v>105</v>
      </c>
      <c r="C120" s="21" t="s">
        <v>45</v>
      </c>
      <c r="D120" s="22">
        <v>2.9</v>
      </c>
      <c r="E120" s="22">
        <v>3.2</v>
      </c>
      <c r="F120" s="22">
        <v>8</v>
      </c>
      <c r="G120" s="23">
        <v>10</v>
      </c>
      <c r="J120" s="1" t="s">
        <v>173</v>
      </c>
      <c r="K120" s="11">
        <v>4</v>
      </c>
      <c r="R120" s="17" t="s">
        <v>248</v>
      </c>
      <c r="S120" s="24">
        <v>8</v>
      </c>
      <c r="T120" s="25"/>
    </row>
    <row r="121" spans="2:20" ht="15.5" x14ac:dyDescent="0.4">
      <c r="B121" s="18" t="s">
        <v>105</v>
      </c>
      <c r="C121" s="18" t="s">
        <v>102</v>
      </c>
      <c r="D121" s="19">
        <v>3.1</v>
      </c>
      <c r="E121" s="19">
        <v>3</v>
      </c>
      <c r="F121" s="19">
        <v>7.6</v>
      </c>
      <c r="G121" s="20">
        <v>9</v>
      </c>
      <c r="J121" s="1" t="s">
        <v>20</v>
      </c>
      <c r="K121" s="11">
        <v>41</v>
      </c>
      <c r="R121" s="17" t="s">
        <v>249</v>
      </c>
      <c r="S121" s="26" t="s">
        <v>193</v>
      </c>
      <c r="T121" s="27"/>
    </row>
    <row r="122" spans="2:20" ht="15.5" x14ac:dyDescent="0.4">
      <c r="B122" s="21" t="s">
        <v>105</v>
      </c>
      <c r="C122" s="21" t="s">
        <v>9</v>
      </c>
      <c r="D122" s="22">
        <v>2.8</v>
      </c>
      <c r="E122" s="22">
        <v>2.8</v>
      </c>
      <c r="F122" s="22">
        <v>7.8</v>
      </c>
      <c r="G122" s="23">
        <v>12</v>
      </c>
      <c r="J122" s="1" t="s">
        <v>174</v>
      </c>
      <c r="K122" s="11">
        <v>1</v>
      </c>
      <c r="R122" s="17" t="s">
        <v>135</v>
      </c>
      <c r="S122" s="24">
        <v>19</v>
      </c>
      <c r="T122" s="25"/>
    </row>
    <row r="123" spans="2:20" ht="15.5" x14ac:dyDescent="0.4">
      <c r="B123" s="18" t="s">
        <v>105</v>
      </c>
      <c r="C123" s="18" t="s">
        <v>50</v>
      </c>
      <c r="D123" s="19">
        <v>3.6</v>
      </c>
      <c r="E123" s="19">
        <v>3.3</v>
      </c>
      <c r="F123" s="19">
        <v>8</v>
      </c>
      <c r="G123" s="20">
        <v>9</v>
      </c>
      <c r="J123" s="1" t="s">
        <v>102</v>
      </c>
      <c r="K123" s="11">
        <v>41</v>
      </c>
      <c r="R123" s="17" t="s">
        <v>69</v>
      </c>
      <c r="S123" s="24">
        <v>22</v>
      </c>
      <c r="T123" s="25"/>
    </row>
    <row r="124" spans="2:20" ht="15.5" x14ac:dyDescent="0.4">
      <c r="B124" s="21" t="s">
        <v>105</v>
      </c>
      <c r="C124" s="21" t="s">
        <v>92</v>
      </c>
      <c r="D124" s="22">
        <v>3</v>
      </c>
      <c r="E124" s="22">
        <v>2.9</v>
      </c>
      <c r="F124" s="22">
        <v>7.4</v>
      </c>
      <c r="G124" s="23">
        <v>11</v>
      </c>
      <c r="J124" s="1" t="s">
        <v>79</v>
      </c>
      <c r="K124" s="11">
        <v>26</v>
      </c>
      <c r="R124" s="17" t="s">
        <v>250</v>
      </c>
      <c r="S124" s="26" t="s">
        <v>193</v>
      </c>
      <c r="T124" s="27"/>
    </row>
    <row r="125" spans="2:20" ht="15.5" x14ac:dyDescent="0.4">
      <c r="B125" s="18" t="s">
        <v>105</v>
      </c>
      <c r="C125" s="18" t="s">
        <v>67</v>
      </c>
      <c r="D125" s="19">
        <v>2.6</v>
      </c>
      <c r="E125" s="19">
        <v>2.4</v>
      </c>
      <c r="F125" s="19">
        <v>7.9</v>
      </c>
      <c r="G125" s="20">
        <v>5</v>
      </c>
      <c r="J125" s="1" t="s">
        <v>175</v>
      </c>
      <c r="K125" s="11">
        <v>1</v>
      </c>
      <c r="R125" s="17" t="s">
        <v>251</v>
      </c>
      <c r="S125" s="26" t="s">
        <v>193</v>
      </c>
      <c r="T125" s="27"/>
    </row>
    <row r="126" spans="2:20" ht="15.5" x14ac:dyDescent="0.4">
      <c r="B126" s="21" t="s">
        <v>106</v>
      </c>
      <c r="C126" s="21" t="s">
        <v>107</v>
      </c>
      <c r="D126" s="22">
        <v>2.7</v>
      </c>
      <c r="E126" s="22">
        <v>2.2999999999999998</v>
      </c>
      <c r="F126" s="22">
        <v>7.6</v>
      </c>
      <c r="G126" s="23">
        <v>8</v>
      </c>
      <c r="J126" s="1" t="s">
        <v>95</v>
      </c>
      <c r="K126" s="11">
        <v>8</v>
      </c>
      <c r="R126" s="17" t="s">
        <v>14</v>
      </c>
      <c r="S126" s="24">
        <v>10</v>
      </c>
      <c r="T126" s="25"/>
    </row>
    <row r="127" spans="2:20" ht="15.5" x14ac:dyDescent="0.4">
      <c r="B127" s="18" t="s">
        <v>108</v>
      </c>
      <c r="C127" s="18" t="s">
        <v>73</v>
      </c>
      <c r="D127" s="19">
        <v>2.9</v>
      </c>
      <c r="E127" s="19">
        <v>2.8</v>
      </c>
      <c r="F127" s="19">
        <v>7.7</v>
      </c>
      <c r="G127" s="20">
        <v>8</v>
      </c>
      <c r="J127" s="1" t="s">
        <v>176</v>
      </c>
      <c r="K127" s="11">
        <v>5</v>
      </c>
      <c r="R127" s="17" t="s">
        <v>252</v>
      </c>
      <c r="S127" s="24">
        <v>1</v>
      </c>
      <c r="T127" s="25"/>
    </row>
    <row r="128" spans="2:20" ht="15.5" x14ac:dyDescent="0.4">
      <c r="B128" s="21" t="s">
        <v>108</v>
      </c>
      <c r="C128" s="21" t="s">
        <v>109</v>
      </c>
      <c r="D128" s="22">
        <v>2.5</v>
      </c>
      <c r="E128" s="22">
        <v>2.1</v>
      </c>
      <c r="F128" s="22">
        <v>7.3</v>
      </c>
      <c r="G128" s="23">
        <v>8</v>
      </c>
      <c r="J128" s="1" t="s">
        <v>21</v>
      </c>
      <c r="K128" s="11">
        <v>34</v>
      </c>
      <c r="R128" s="17" t="s">
        <v>15</v>
      </c>
      <c r="S128" s="24">
        <v>30</v>
      </c>
      <c r="T128" s="25"/>
    </row>
    <row r="129" spans="2:20" ht="15.5" x14ac:dyDescent="0.4">
      <c r="B129" s="18" t="s">
        <v>108</v>
      </c>
      <c r="C129" s="18" t="s">
        <v>74</v>
      </c>
      <c r="D129" s="19">
        <v>3.1</v>
      </c>
      <c r="E129" s="19">
        <v>2.8</v>
      </c>
      <c r="F129" s="19">
        <v>7.6</v>
      </c>
      <c r="G129" s="20">
        <v>8</v>
      </c>
      <c r="J129" s="1" t="s">
        <v>177</v>
      </c>
      <c r="K129" s="11">
        <v>1</v>
      </c>
      <c r="R129" s="17" t="s">
        <v>253</v>
      </c>
      <c r="S129" s="26" t="s">
        <v>193</v>
      </c>
      <c r="T129" s="27"/>
    </row>
    <row r="130" spans="2:20" ht="15.5" x14ac:dyDescent="0.4">
      <c r="B130" s="21" t="s">
        <v>108</v>
      </c>
      <c r="C130" s="21" t="s">
        <v>75</v>
      </c>
      <c r="D130" s="22">
        <v>2.7</v>
      </c>
      <c r="E130" s="22">
        <v>2.6</v>
      </c>
      <c r="F130" s="22">
        <v>7.1</v>
      </c>
      <c r="G130" s="23">
        <v>7</v>
      </c>
      <c r="J130" s="1" t="s">
        <v>178</v>
      </c>
      <c r="K130" s="11">
        <v>5</v>
      </c>
      <c r="R130" s="17" t="s">
        <v>254</v>
      </c>
      <c r="S130" s="26" t="s">
        <v>193</v>
      </c>
      <c r="T130" s="27"/>
    </row>
    <row r="131" spans="2:20" ht="15.5" x14ac:dyDescent="0.4">
      <c r="B131" s="18" t="s">
        <v>108</v>
      </c>
      <c r="C131" s="18" t="s">
        <v>77</v>
      </c>
      <c r="D131" s="19">
        <v>2.7</v>
      </c>
      <c r="E131" s="19">
        <v>2.8</v>
      </c>
      <c r="F131" s="19">
        <v>6.9</v>
      </c>
      <c r="G131" s="20">
        <v>8</v>
      </c>
      <c r="J131" s="1" t="s">
        <v>9</v>
      </c>
      <c r="K131" s="11">
        <v>52</v>
      </c>
      <c r="R131" s="17" t="s">
        <v>255</v>
      </c>
      <c r="S131" s="26" t="s">
        <v>193</v>
      </c>
      <c r="T131" s="27"/>
    </row>
    <row r="132" spans="2:20" ht="15.5" x14ac:dyDescent="0.4">
      <c r="B132" s="21" t="s">
        <v>108</v>
      </c>
      <c r="C132" s="21" t="s">
        <v>78</v>
      </c>
      <c r="D132" s="22">
        <v>2.8</v>
      </c>
      <c r="E132" s="22">
        <v>2.5</v>
      </c>
      <c r="F132" s="22">
        <v>7.6</v>
      </c>
      <c r="G132" s="23">
        <v>7</v>
      </c>
      <c r="J132" s="1" t="s">
        <v>87</v>
      </c>
      <c r="K132" s="11">
        <v>36</v>
      </c>
      <c r="R132" s="17" t="s">
        <v>149</v>
      </c>
      <c r="S132" s="24">
        <v>11</v>
      </c>
      <c r="T132" s="25"/>
    </row>
    <row r="133" spans="2:20" ht="15.5" x14ac:dyDescent="0.4">
      <c r="B133" s="18" t="s">
        <v>108</v>
      </c>
      <c r="C133" s="18" t="s">
        <v>110</v>
      </c>
      <c r="D133" s="19">
        <v>3</v>
      </c>
      <c r="E133" s="19">
        <v>2.8</v>
      </c>
      <c r="F133" s="19">
        <v>6.9</v>
      </c>
      <c r="G133" s="20">
        <v>6</v>
      </c>
      <c r="J133" s="1" t="s">
        <v>104</v>
      </c>
      <c r="K133" s="11">
        <v>16</v>
      </c>
      <c r="R133" s="17" t="s">
        <v>256</v>
      </c>
      <c r="S133" s="24">
        <v>7</v>
      </c>
      <c r="T133" s="25"/>
    </row>
    <row r="134" spans="2:20" ht="15.5" x14ac:dyDescent="0.4">
      <c r="B134" s="21" t="s">
        <v>108</v>
      </c>
      <c r="C134" s="21" t="s">
        <v>79</v>
      </c>
      <c r="D134" s="22">
        <v>3</v>
      </c>
      <c r="E134" s="22">
        <v>2.6</v>
      </c>
      <c r="F134" s="22">
        <v>7</v>
      </c>
      <c r="G134" s="23">
        <v>7</v>
      </c>
      <c r="J134" s="1" t="s">
        <v>179</v>
      </c>
      <c r="K134" s="11">
        <v>7</v>
      </c>
      <c r="R134" s="17" t="s">
        <v>257</v>
      </c>
      <c r="S134" s="26" t="s">
        <v>193</v>
      </c>
      <c r="T134" s="27"/>
    </row>
    <row r="135" spans="2:20" ht="15.5" x14ac:dyDescent="0.4">
      <c r="B135" s="18" t="s">
        <v>111</v>
      </c>
      <c r="C135" s="18" t="s">
        <v>8</v>
      </c>
      <c r="D135" s="19">
        <v>3.9</v>
      </c>
      <c r="E135" s="19">
        <v>3.9</v>
      </c>
      <c r="F135" s="19">
        <v>8.3000000000000007</v>
      </c>
      <c r="G135" s="20">
        <v>6</v>
      </c>
      <c r="J135" s="1" t="s">
        <v>10</v>
      </c>
      <c r="K135" s="11">
        <v>12</v>
      </c>
      <c r="R135" s="17" t="s">
        <v>258</v>
      </c>
      <c r="S135" s="26" t="s">
        <v>193</v>
      </c>
      <c r="T135" s="27"/>
    </row>
    <row r="136" spans="2:20" ht="15.5" x14ac:dyDescent="0.4">
      <c r="B136" s="21" t="s">
        <v>111</v>
      </c>
      <c r="C136" s="21" t="s">
        <v>38</v>
      </c>
      <c r="D136" s="22">
        <v>3.8</v>
      </c>
      <c r="E136" s="22">
        <v>3.9</v>
      </c>
      <c r="F136" s="22">
        <v>7.6</v>
      </c>
      <c r="G136" s="23">
        <v>44</v>
      </c>
      <c r="J136" s="1" t="s">
        <v>66</v>
      </c>
      <c r="K136" s="11">
        <v>29</v>
      </c>
      <c r="R136" s="17" t="s">
        <v>83</v>
      </c>
      <c r="S136" s="24">
        <v>11</v>
      </c>
      <c r="T136" s="25"/>
    </row>
    <row r="137" spans="2:20" ht="15.5" x14ac:dyDescent="0.4">
      <c r="B137" s="18" t="s">
        <v>111</v>
      </c>
      <c r="C137" s="18" t="s">
        <v>90</v>
      </c>
      <c r="D137" s="19">
        <v>3.6</v>
      </c>
      <c r="E137" s="19">
        <v>4</v>
      </c>
      <c r="F137" s="19">
        <v>7.4</v>
      </c>
      <c r="G137" s="20">
        <v>5</v>
      </c>
      <c r="J137" s="1" t="s">
        <v>180</v>
      </c>
      <c r="K137" s="11">
        <v>2</v>
      </c>
      <c r="R137" s="17" t="s">
        <v>259</v>
      </c>
      <c r="S137" s="24">
        <v>2</v>
      </c>
      <c r="T137" s="25"/>
    </row>
    <row r="138" spans="2:20" ht="15.5" x14ac:dyDescent="0.4">
      <c r="B138" s="21" t="s">
        <v>111</v>
      </c>
      <c r="C138" s="21" t="s">
        <v>62</v>
      </c>
      <c r="D138" s="22">
        <v>3.8</v>
      </c>
      <c r="E138" s="22">
        <v>3.9</v>
      </c>
      <c r="F138" s="22">
        <v>7.8</v>
      </c>
      <c r="G138" s="23">
        <v>19</v>
      </c>
      <c r="J138" s="1" t="s">
        <v>50</v>
      </c>
      <c r="K138" s="11">
        <v>41</v>
      </c>
      <c r="R138" s="17" t="s">
        <v>84</v>
      </c>
      <c r="S138" s="24">
        <v>33</v>
      </c>
      <c r="T138" s="25"/>
    </row>
    <row r="139" spans="2:20" ht="15.5" x14ac:dyDescent="0.4">
      <c r="B139" s="18" t="s">
        <v>111</v>
      </c>
      <c r="C139" s="18" t="s">
        <v>94</v>
      </c>
      <c r="D139" s="19">
        <v>3.8</v>
      </c>
      <c r="E139" s="19">
        <v>4</v>
      </c>
      <c r="F139" s="19">
        <v>7.9</v>
      </c>
      <c r="G139" s="20">
        <v>16</v>
      </c>
      <c r="J139" s="1" t="s">
        <v>181</v>
      </c>
      <c r="K139" s="11">
        <v>4</v>
      </c>
      <c r="R139" s="17" t="s">
        <v>145</v>
      </c>
      <c r="S139" s="24">
        <v>6</v>
      </c>
      <c r="T139" s="25"/>
    </row>
    <row r="140" spans="2:20" ht="15.5" x14ac:dyDescent="0.4">
      <c r="B140" s="21" t="s">
        <v>111</v>
      </c>
      <c r="C140" s="21" t="s">
        <v>47</v>
      </c>
      <c r="D140" s="22">
        <v>3.8</v>
      </c>
      <c r="E140" s="22">
        <v>4</v>
      </c>
      <c r="F140" s="22">
        <v>7.7</v>
      </c>
      <c r="G140" s="23">
        <v>6</v>
      </c>
      <c r="J140" s="1" t="s">
        <v>182</v>
      </c>
      <c r="K140" s="11">
        <v>5</v>
      </c>
      <c r="R140" s="17" t="s">
        <v>260</v>
      </c>
      <c r="S140" s="24">
        <v>4</v>
      </c>
      <c r="T140" s="25"/>
    </row>
    <row r="141" spans="2:20" ht="15.5" x14ac:dyDescent="0.4">
      <c r="B141" s="18" t="s">
        <v>111</v>
      </c>
      <c r="C141" s="18" t="s">
        <v>91</v>
      </c>
      <c r="D141" s="19">
        <v>3.9</v>
      </c>
      <c r="E141" s="19">
        <v>3.7</v>
      </c>
      <c r="F141" s="19">
        <v>8.1</v>
      </c>
      <c r="G141" s="20">
        <v>5</v>
      </c>
      <c r="J141" s="1" t="s">
        <v>113</v>
      </c>
      <c r="K141" s="11">
        <v>27</v>
      </c>
      <c r="R141" s="17" t="s">
        <v>261</v>
      </c>
      <c r="S141" s="26" t="s">
        <v>193</v>
      </c>
      <c r="T141" s="27"/>
    </row>
    <row r="142" spans="2:20" ht="15.5" x14ac:dyDescent="0.4">
      <c r="B142" s="21" t="s">
        <v>111</v>
      </c>
      <c r="C142" s="21" t="s">
        <v>63</v>
      </c>
      <c r="D142" s="22">
        <v>3.9</v>
      </c>
      <c r="E142" s="22">
        <v>3.9</v>
      </c>
      <c r="F142" s="22">
        <v>7.9</v>
      </c>
      <c r="G142" s="23">
        <v>12</v>
      </c>
      <c r="J142" s="1" t="s">
        <v>183</v>
      </c>
      <c r="K142" s="11">
        <v>9</v>
      </c>
      <c r="R142" s="17" t="s">
        <v>166</v>
      </c>
      <c r="S142" s="24">
        <v>4</v>
      </c>
      <c r="T142" s="25"/>
    </row>
    <row r="143" spans="2:20" ht="15.5" x14ac:dyDescent="0.4">
      <c r="B143" s="18" t="s">
        <v>111</v>
      </c>
      <c r="C143" s="18" t="s">
        <v>98</v>
      </c>
      <c r="D143" s="19">
        <v>3.7</v>
      </c>
      <c r="E143" s="19">
        <v>4</v>
      </c>
      <c r="F143" s="19">
        <v>8.6</v>
      </c>
      <c r="G143" s="20">
        <v>6</v>
      </c>
      <c r="J143" s="1" t="s">
        <v>184</v>
      </c>
      <c r="K143" s="11">
        <v>30</v>
      </c>
      <c r="R143" s="17" t="s">
        <v>262</v>
      </c>
      <c r="S143" s="24">
        <v>2</v>
      </c>
      <c r="T143" s="25"/>
    </row>
    <row r="144" spans="2:20" ht="15.5" x14ac:dyDescent="0.4">
      <c r="B144" s="21" t="s">
        <v>111</v>
      </c>
      <c r="C144" s="21" t="s">
        <v>39</v>
      </c>
      <c r="D144" s="22">
        <v>3.9</v>
      </c>
      <c r="E144" s="22">
        <v>3.8</v>
      </c>
      <c r="F144" s="22">
        <v>7.9</v>
      </c>
      <c r="G144" s="23">
        <v>10</v>
      </c>
      <c r="J144" s="1" t="s">
        <v>92</v>
      </c>
      <c r="K144" s="11">
        <v>63</v>
      </c>
      <c r="R144" s="17" t="s">
        <v>165</v>
      </c>
      <c r="S144" s="24">
        <v>8</v>
      </c>
      <c r="T144" s="25"/>
    </row>
    <row r="145" spans="2:20" ht="15.5" x14ac:dyDescent="0.4">
      <c r="B145" s="18" t="s">
        <v>111</v>
      </c>
      <c r="C145" s="18" t="s">
        <v>99</v>
      </c>
      <c r="D145" s="19">
        <v>3.8</v>
      </c>
      <c r="E145" s="19">
        <v>4</v>
      </c>
      <c r="F145" s="19">
        <v>8</v>
      </c>
      <c r="G145" s="20">
        <v>6</v>
      </c>
      <c r="J145" s="1" t="s">
        <v>12</v>
      </c>
      <c r="K145" s="11">
        <v>30</v>
      </c>
      <c r="R145" s="17" t="s">
        <v>176</v>
      </c>
      <c r="S145" s="24">
        <v>6</v>
      </c>
      <c r="T145" s="25"/>
    </row>
    <row r="146" spans="2:20" ht="15.5" x14ac:dyDescent="0.4">
      <c r="B146" s="21" t="s">
        <v>111</v>
      </c>
      <c r="C146" s="21" t="s">
        <v>64</v>
      </c>
      <c r="D146" s="22">
        <v>3.8</v>
      </c>
      <c r="E146" s="22">
        <v>3.8</v>
      </c>
      <c r="F146" s="22">
        <v>8</v>
      </c>
      <c r="G146" s="23">
        <v>8</v>
      </c>
      <c r="J146" s="1" t="s">
        <v>51</v>
      </c>
      <c r="K146" s="11">
        <v>31</v>
      </c>
      <c r="R146" s="17" t="s">
        <v>175</v>
      </c>
      <c r="S146" s="24">
        <v>3</v>
      </c>
      <c r="T146" s="25"/>
    </row>
    <row r="147" spans="2:20" ht="15.5" x14ac:dyDescent="0.4">
      <c r="B147" s="18" t="s">
        <v>111</v>
      </c>
      <c r="C147" s="18" t="s">
        <v>86</v>
      </c>
      <c r="D147" s="19">
        <v>3.9</v>
      </c>
      <c r="E147" s="19">
        <v>3.9</v>
      </c>
      <c r="F147" s="19">
        <v>8.5</v>
      </c>
      <c r="G147" s="20">
        <v>7</v>
      </c>
      <c r="J147" s="1" t="s">
        <v>67</v>
      </c>
      <c r="K147" s="11">
        <v>23</v>
      </c>
      <c r="R147" s="17" t="s">
        <v>263</v>
      </c>
      <c r="S147" s="26" t="s">
        <v>193</v>
      </c>
      <c r="T147" s="27"/>
    </row>
    <row r="148" spans="2:20" ht="15.5" x14ac:dyDescent="0.4">
      <c r="B148" s="21" t="s">
        <v>111</v>
      </c>
      <c r="C148" s="21" t="s">
        <v>100</v>
      </c>
      <c r="D148" s="22">
        <v>3.8</v>
      </c>
      <c r="E148" s="22">
        <v>3.8</v>
      </c>
      <c r="F148" s="22">
        <v>7.4</v>
      </c>
      <c r="G148" s="23">
        <v>6</v>
      </c>
      <c r="J148" s="1" t="s">
        <v>52</v>
      </c>
      <c r="K148" s="11">
        <v>26</v>
      </c>
      <c r="R148" s="17" t="s">
        <v>264</v>
      </c>
      <c r="S148" s="24">
        <v>0</v>
      </c>
      <c r="T148" s="27"/>
    </row>
    <row r="149" spans="2:20" ht="15.5" x14ac:dyDescent="0.4">
      <c r="B149" s="18" t="s">
        <v>111</v>
      </c>
      <c r="C149" s="18" t="s">
        <v>101</v>
      </c>
      <c r="D149" s="19">
        <v>3.8</v>
      </c>
      <c r="E149" s="19">
        <v>3.9</v>
      </c>
      <c r="F149" s="19">
        <v>7.6</v>
      </c>
      <c r="G149" s="20">
        <v>13</v>
      </c>
      <c r="J149" s="1" t="s">
        <v>185</v>
      </c>
      <c r="K149" s="11">
        <v>3</v>
      </c>
      <c r="R149" s="17" t="s">
        <v>265</v>
      </c>
      <c r="S149" s="26" t="s">
        <v>193</v>
      </c>
      <c r="T149" s="27"/>
    </row>
    <row r="150" spans="2:20" ht="15.5" x14ac:dyDescent="0.4">
      <c r="B150" s="21" t="s">
        <v>111</v>
      </c>
      <c r="C150" s="21" t="s">
        <v>45</v>
      </c>
      <c r="D150" s="22">
        <v>3.4</v>
      </c>
      <c r="E150" s="22">
        <v>3.8</v>
      </c>
      <c r="F150" s="22">
        <v>7.9</v>
      </c>
      <c r="G150" s="23">
        <v>19</v>
      </c>
      <c r="R150" s="17" t="s">
        <v>266</v>
      </c>
      <c r="S150" s="24">
        <v>3</v>
      </c>
      <c r="T150" s="25"/>
    </row>
    <row r="151" spans="2:20" ht="15.5" x14ac:dyDescent="0.4">
      <c r="B151" s="18" t="s">
        <v>111</v>
      </c>
      <c r="C151" s="18" t="s">
        <v>40</v>
      </c>
      <c r="D151" s="19">
        <v>3.8</v>
      </c>
      <c r="E151" s="19">
        <v>4</v>
      </c>
      <c r="F151" s="19">
        <v>7.9</v>
      </c>
      <c r="G151" s="20">
        <v>10</v>
      </c>
      <c r="R151" s="17" t="s">
        <v>267</v>
      </c>
      <c r="S151" s="24">
        <v>13</v>
      </c>
      <c r="T151" s="25"/>
    </row>
    <row r="152" spans="2:20" ht="15.5" x14ac:dyDescent="0.4">
      <c r="B152" s="21" t="s">
        <v>111</v>
      </c>
      <c r="C152" s="21" t="s">
        <v>36</v>
      </c>
      <c r="D152" s="22">
        <v>4</v>
      </c>
      <c r="E152" s="22">
        <v>3.8</v>
      </c>
      <c r="F152" s="22">
        <v>7.4</v>
      </c>
      <c r="G152" s="23">
        <v>6</v>
      </c>
      <c r="R152" s="17" t="s">
        <v>268</v>
      </c>
      <c r="S152" s="26" t="s">
        <v>193</v>
      </c>
      <c r="T152" s="27"/>
    </row>
    <row r="153" spans="2:20" ht="15.5" x14ac:dyDescent="0.4">
      <c r="B153" s="18" t="s">
        <v>111</v>
      </c>
      <c r="C153" s="18" t="s">
        <v>112</v>
      </c>
      <c r="D153" s="19">
        <v>3.9</v>
      </c>
      <c r="E153" s="19">
        <v>3.9</v>
      </c>
      <c r="F153" s="19">
        <v>8.1999999999999993</v>
      </c>
      <c r="G153" s="20">
        <v>8</v>
      </c>
      <c r="R153" s="17" t="s">
        <v>155</v>
      </c>
      <c r="S153" s="24">
        <v>9</v>
      </c>
      <c r="T153" s="25"/>
    </row>
    <row r="154" spans="2:20" ht="15.5" x14ac:dyDescent="0.4">
      <c r="B154" s="21" t="s">
        <v>111</v>
      </c>
      <c r="C154" s="21" t="s">
        <v>9</v>
      </c>
      <c r="D154" s="22">
        <v>3.8</v>
      </c>
      <c r="E154" s="22">
        <v>3.8</v>
      </c>
      <c r="F154" s="22">
        <v>8.3000000000000007</v>
      </c>
      <c r="G154" s="23">
        <v>6</v>
      </c>
      <c r="R154" s="17" t="s">
        <v>269</v>
      </c>
      <c r="S154" s="24">
        <v>13</v>
      </c>
      <c r="T154" s="25"/>
    </row>
    <row r="155" spans="2:20" ht="15.5" x14ac:dyDescent="0.4">
      <c r="B155" s="18" t="s">
        <v>111</v>
      </c>
      <c r="C155" s="18" t="s">
        <v>87</v>
      </c>
      <c r="D155" s="19">
        <v>3.8</v>
      </c>
      <c r="E155" s="19">
        <v>3.9</v>
      </c>
      <c r="F155" s="19">
        <v>7.7</v>
      </c>
      <c r="G155" s="20">
        <v>5</v>
      </c>
      <c r="R155" s="17" t="s">
        <v>270</v>
      </c>
      <c r="S155" s="26" t="s">
        <v>193</v>
      </c>
      <c r="T155" s="27"/>
    </row>
    <row r="156" spans="2:20" ht="15.5" x14ac:dyDescent="0.4">
      <c r="B156" s="21" t="s">
        <v>111</v>
      </c>
      <c r="C156" s="21" t="s">
        <v>113</v>
      </c>
      <c r="D156" s="22">
        <v>3.9</v>
      </c>
      <c r="E156" s="22">
        <v>3.8</v>
      </c>
      <c r="F156" s="22">
        <v>8.3000000000000007</v>
      </c>
      <c r="G156" s="23">
        <v>5</v>
      </c>
      <c r="R156" s="17" t="s">
        <v>156</v>
      </c>
      <c r="S156" s="24">
        <v>6</v>
      </c>
      <c r="T156" s="25"/>
    </row>
    <row r="157" spans="2:20" ht="15.5" x14ac:dyDescent="0.4">
      <c r="B157" s="18" t="s">
        <v>111</v>
      </c>
      <c r="C157" s="18" t="s">
        <v>42</v>
      </c>
      <c r="D157" s="19">
        <v>3.9</v>
      </c>
      <c r="E157" s="19">
        <v>4</v>
      </c>
      <c r="F157" s="19">
        <v>8.3000000000000007</v>
      </c>
      <c r="G157" s="20">
        <v>8</v>
      </c>
      <c r="R157" s="17" t="s">
        <v>12</v>
      </c>
      <c r="S157" s="24">
        <v>48</v>
      </c>
      <c r="T157" s="25"/>
    </row>
    <row r="158" spans="2:20" ht="15.5" x14ac:dyDescent="0.4">
      <c r="B158" s="21" t="s">
        <v>111</v>
      </c>
      <c r="C158" s="21" t="s">
        <v>92</v>
      </c>
      <c r="D158" s="22">
        <v>3.8</v>
      </c>
      <c r="E158" s="22">
        <v>3.9</v>
      </c>
      <c r="F158" s="22">
        <v>7.7</v>
      </c>
      <c r="G158" s="23">
        <v>18</v>
      </c>
      <c r="R158" s="17" t="s">
        <v>271</v>
      </c>
      <c r="S158" s="26" t="s">
        <v>193</v>
      </c>
      <c r="T158" s="27"/>
    </row>
    <row r="159" spans="2:20" ht="15.5" x14ac:dyDescent="0.4">
      <c r="B159" s="18" t="s">
        <v>111</v>
      </c>
      <c r="C159" s="18" t="s">
        <v>51</v>
      </c>
      <c r="D159" s="19">
        <v>3.8</v>
      </c>
      <c r="E159" s="19">
        <v>4</v>
      </c>
      <c r="F159" s="19">
        <v>7.4</v>
      </c>
      <c r="G159" s="20">
        <v>8</v>
      </c>
      <c r="R159" s="17" t="s">
        <v>272</v>
      </c>
      <c r="S159" s="26" t="s">
        <v>193</v>
      </c>
      <c r="T159" s="27"/>
    </row>
    <row r="160" spans="2:20" ht="15.5" x14ac:dyDescent="0.4">
      <c r="B160" s="21" t="s">
        <v>111</v>
      </c>
      <c r="C160" s="21" t="s">
        <v>67</v>
      </c>
      <c r="D160" s="22">
        <v>3.8</v>
      </c>
      <c r="E160" s="22">
        <v>3.9</v>
      </c>
      <c r="F160" s="22">
        <v>7.7</v>
      </c>
      <c r="G160" s="23">
        <v>6</v>
      </c>
      <c r="R160" s="17" t="s">
        <v>143</v>
      </c>
      <c r="S160" s="24">
        <v>10</v>
      </c>
      <c r="T160" s="25"/>
    </row>
    <row r="161" spans="18:20" ht="15.5" x14ac:dyDescent="0.4">
      <c r="R161" s="17" t="s">
        <v>273</v>
      </c>
      <c r="S161" s="26" t="s">
        <v>193</v>
      </c>
      <c r="T161" s="27"/>
    </row>
    <row r="162" spans="18:20" ht="15.5" x14ac:dyDescent="0.4">
      <c r="R162" s="17" t="s">
        <v>274</v>
      </c>
      <c r="S162" s="26" t="s">
        <v>193</v>
      </c>
      <c r="T162" s="27"/>
    </row>
    <row r="163" spans="18:20" ht="15.5" x14ac:dyDescent="0.4">
      <c r="R163" s="17" t="s">
        <v>275</v>
      </c>
      <c r="S163" s="26" t="s">
        <v>193</v>
      </c>
      <c r="T163" s="27"/>
    </row>
    <row r="164" spans="18:20" ht="15.5" x14ac:dyDescent="0.4">
      <c r="R164" s="17" t="s">
        <v>178</v>
      </c>
      <c r="S164" s="24">
        <v>15</v>
      </c>
      <c r="T164" s="25"/>
    </row>
    <row r="165" spans="18:20" ht="15.5" x14ac:dyDescent="0.4">
      <c r="R165" s="17" t="s">
        <v>73</v>
      </c>
      <c r="S165" s="24">
        <v>53</v>
      </c>
      <c r="T165" s="25"/>
    </row>
    <row r="166" spans="18:20" ht="15.5" x14ac:dyDescent="0.4">
      <c r="R166" s="17" t="s">
        <v>74</v>
      </c>
      <c r="S166" s="24">
        <v>29</v>
      </c>
      <c r="T166" s="25"/>
    </row>
    <row r="167" spans="18:20" ht="15.5" x14ac:dyDescent="0.4">
      <c r="R167" s="17" t="s">
        <v>133</v>
      </c>
      <c r="S167" s="24">
        <v>29</v>
      </c>
      <c r="T167" s="25"/>
    </row>
    <row r="168" spans="18:20" ht="15.5" x14ac:dyDescent="0.4">
      <c r="R168" s="17" t="s">
        <v>276</v>
      </c>
      <c r="S168" s="26" t="s">
        <v>193</v>
      </c>
      <c r="T168" s="27"/>
    </row>
    <row r="169" spans="18:20" ht="15.5" x14ac:dyDescent="0.4">
      <c r="R169" s="17" t="s">
        <v>277</v>
      </c>
      <c r="S169" s="24">
        <v>0</v>
      </c>
      <c r="T169" s="25"/>
    </row>
    <row r="170" spans="18:20" ht="15.5" x14ac:dyDescent="0.4">
      <c r="R170" s="17" t="s">
        <v>278</v>
      </c>
      <c r="S170" s="24">
        <v>2</v>
      </c>
      <c r="T170" s="25"/>
    </row>
    <row r="171" spans="18:20" ht="15.5" x14ac:dyDescent="0.4">
      <c r="R171" s="17" t="s">
        <v>77</v>
      </c>
      <c r="S171" s="24">
        <v>44</v>
      </c>
      <c r="T171" s="25"/>
    </row>
    <row r="172" spans="18:20" ht="15.5" x14ac:dyDescent="0.4">
      <c r="R172" s="17" t="s">
        <v>78</v>
      </c>
      <c r="S172" s="24">
        <v>34</v>
      </c>
      <c r="T172" s="25"/>
    </row>
    <row r="173" spans="18:20" ht="15.5" x14ac:dyDescent="0.4">
      <c r="R173" s="17" t="s">
        <v>110</v>
      </c>
      <c r="S173" s="24">
        <v>21</v>
      </c>
      <c r="T173" s="25"/>
    </row>
    <row r="174" spans="18:20" ht="15.5" x14ac:dyDescent="0.4">
      <c r="R174" s="17" t="s">
        <v>79</v>
      </c>
      <c r="S174" s="24">
        <v>35</v>
      </c>
      <c r="T174" s="25"/>
    </row>
    <row r="175" spans="18:20" ht="15.5" x14ac:dyDescent="0.4">
      <c r="R175" s="17" t="s">
        <v>54</v>
      </c>
      <c r="S175" s="24">
        <v>26</v>
      </c>
      <c r="T175" s="25"/>
    </row>
    <row r="176" spans="18:20" ht="15.5" x14ac:dyDescent="0.4">
      <c r="R176" s="17" t="s">
        <v>279</v>
      </c>
      <c r="S176" s="24">
        <v>0</v>
      </c>
      <c r="T176" s="25"/>
    </row>
    <row r="177" spans="18:20" ht="15.5" x14ac:dyDescent="0.4">
      <c r="R177" s="17" t="s">
        <v>280</v>
      </c>
      <c r="S177" s="26" t="s">
        <v>193</v>
      </c>
      <c r="T177" s="27"/>
    </row>
    <row r="178" spans="18:20" ht="15.5" x14ac:dyDescent="0.4">
      <c r="R178" s="17" t="s">
        <v>281</v>
      </c>
      <c r="S178" s="24">
        <v>5</v>
      </c>
      <c r="T178" s="25"/>
    </row>
    <row r="179" spans="18:20" ht="15.5" x14ac:dyDescent="0.4">
      <c r="R179" s="17" t="s">
        <v>282</v>
      </c>
      <c r="S179" s="26" t="s">
        <v>193</v>
      </c>
      <c r="T179" s="27"/>
    </row>
    <row r="180" spans="18:20" ht="15.5" x14ac:dyDescent="0.4">
      <c r="R180" s="17" t="s">
        <v>283</v>
      </c>
      <c r="S180" s="26" t="s">
        <v>193</v>
      </c>
      <c r="T180" s="27"/>
    </row>
    <row r="181" spans="18:20" ht="15.5" x14ac:dyDescent="0.4">
      <c r="R181" s="17" t="s">
        <v>138</v>
      </c>
      <c r="S181" s="24">
        <v>19</v>
      </c>
      <c r="T181" s="25"/>
    </row>
    <row r="182" spans="18:20" ht="15.5" x14ac:dyDescent="0.4">
      <c r="R182" s="17" t="s">
        <v>284</v>
      </c>
      <c r="S182" s="26" t="s">
        <v>193</v>
      </c>
      <c r="T182" s="27"/>
    </row>
    <row r="183" spans="18:20" ht="15.5" x14ac:dyDescent="0.4">
      <c r="R183" s="17" t="s">
        <v>285</v>
      </c>
      <c r="S183" s="26" t="s">
        <v>193</v>
      </c>
      <c r="T183" s="27"/>
    </row>
    <row r="184" spans="18:20" ht="15.5" x14ac:dyDescent="0.4">
      <c r="R184" s="17" t="s">
        <v>286</v>
      </c>
      <c r="S184" s="26" t="s">
        <v>193</v>
      </c>
      <c r="T184" s="27"/>
    </row>
    <row r="185" spans="18:20" ht="15.5" x14ac:dyDescent="0.4">
      <c r="R185" s="17" t="s">
        <v>109</v>
      </c>
      <c r="S185" s="24">
        <v>16</v>
      </c>
      <c r="T185" s="25"/>
    </row>
    <row r="186" spans="18:20" ht="15.5" x14ac:dyDescent="0.4">
      <c r="R186" s="17" t="s">
        <v>287</v>
      </c>
      <c r="S186" s="26" t="s">
        <v>193</v>
      </c>
      <c r="T186" s="27"/>
    </row>
    <row r="187" spans="18:20" ht="15.5" x14ac:dyDescent="0.4">
      <c r="R187" s="17" t="s">
        <v>288</v>
      </c>
      <c r="S187" s="26" t="s">
        <v>193</v>
      </c>
      <c r="T187" s="27"/>
    </row>
    <row r="188" spans="18:20" ht="15.5" x14ac:dyDescent="0.4">
      <c r="R188" s="17" t="s">
        <v>76</v>
      </c>
      <c r="S188" s="24">
        <v>11</v>
      </c>
      <c r="T188" s="25"/>
    </row>
    <row r="189" spans="18:20" ht="15.5" x14ac:dyDescent="0.4">
      <c r="R189" s="17" t="s">
        <v>185</v>
      </c>
      <c r="S189" s="24">
        <v>8</v>
      </c>
      <c r="T189" s="25"/>
    </row>
    <row r="190" spans="18:20" ht="15.5" x14ac:dyDescent="0.4">
      <c r="R190" s="17" t="s">
        <v>177</v>
      </c>
      <c r="S190" s="24">
        <v>2</v>
      </c>
      <c r="T190" s="25"/>
    </row>
    <row r="191" spans="18:20" ht="15.5" x14ac:dyDescent="0.4">
      <c r="R191" s="17" t="s">
        <v>134</v>
      </c>
      <c r="S191" s="24">
        <v>3</v>
      </c>
      <c r="T191" s="25"/>
    </row>
    <row r="192" spans="18:20" ht="15.5" x14ac:dyDescent="0.4">
      <c r="R192" s="17" t="s">
        <v>289</v>
      </c>
      <c r="S192" s="26" t="s">
        <v>193</v>
      </c>
      <c r="T192" s="27"/>
    </row>
    <row r="193" spans="18:20" ht="15.5" x14ac:dyDescent="0.4">
      <c r="R193" s="17" t="s">
        <v>56</v>
      </c>
      <c r="S193" s="26" t="s">
        <v>193</v>
      </c>
      <c r="T193" s="27"/>
    </row>
    <row r="194" spans="18:20" ht="15.5" x14ac:dyDescent="0.4">
      <c r="R194" s="17" t="s">
        <v>290</v>
      </c>
      <c r="S194" s="26" t="s">
        <v>193</v>
      </c>
      <c r="T194" s="27"/>
    </row>
    <row r="195" spans="18:20" ht="15.5" x14ac:dyDescent="0.4">
      <c r="R195" s="17" t="s">
        <v>167</v>
      </c>
      <c r="S195" s="24">
        <v>5</v>
      </c>
      <c r="T195" s="25"/>
    </row>
    <row r="196" spans="18:20" ht="15.5" x14ac:dyDescent="0.4">
      <c r="R196" s="17" t="s">
        <v>172</v>
      </c>
      <c r="S196" s="24">
        <v>5</v>
      </c>
      <c r="T196" s="25"/>
    </row>
    <row r="197" spans="18:20" ht="15.5" x14ac:dyDescent="0.4">
      <c r="R197" s="17" t="s">
        <v>291</v>
      </c>
      <c r="S197" s="24">
        <v>5</v>
      </c>
      <c r="T197" s="25"/>
    </row>
    <row r="198" spans="18:20" ht="15.5" x14ac:dyDescent="0.4">
      <c r="R198" s="17" t="s">
        <v>292</v>
      </c>
      <c r="S198" s="26" t="s">
        <v>193</v>
      </c>
      <c r="T198" s="27"/>
    </row>
    <row r="199" spans="18:20" ht="15.5" x14ac:dyDescent="0.4">
      <c r="R199" s="17" t="s">
        <v>147</v>
      </c>
      <c r="S199" s="24">
        <v>8</v>
      </c>
      <c r="T199" s="25"/>
    </row>
    <row r="200" spans="18:20" ht="15.5" x14ac:dyDescent="0.4">
      <c r="R200" s="17" t="s">
        <v>293</v>
      </c>
      <c r="S200" s="26" t="s">
        <v>193</v>
      </c>
      <c r="T200" s="27"/>
    </row>
    <row r="201" spans="18:20" ht="15.5" x14ac:dyDescent="0.4">
      <c r="R201" s="17" t="s">
        <v>294</v>
      </c>
      <c r="S201" s="24">
        <v>3</v>
      </c>
      <c r="T201" s="25"/>
    </row>
    <row r="202" spans="18:20" ht="15.5" x14ac:dyDescent="0.4">
      <c r="R202" s="17" t="s">
        <v>127</v>
      </c>
      <c r="S202" s="24">
        <v>14</v>
      </c>
      <c r="T202" s="25"/>
    </row>
    <row r="203" spans="18:20" ht="15.5" x14ac:dyDescent="0.4">
      <c r="R203" s="17" t="s">
        <v>295</v>
      </c>
      <c r="S203" s="24">
        <v>4</v>
      </c>
      <c r="T203" s="25"/>
    </row>
    <row r="204" spans="18:20" ht="15.5" x14ac:dyDescent="0.4">
      <c r="R204" s="17" t="s">
        <v>296</v>
      </c>
      <c r="S204" s="26" t="s">
        <v>193</v>
      </c>
      <c r="T204" s="27"/>
    </row>
    <row r="205" spans="18:20" ht="15.5" x14ac:dyDescent="0.4">
      <c r="R205" s="17" t="s">
        <v>140</v>
      </c>
      <c r="S205" s="24">
        <v>22</v>
      </c>
      <c r="T205" s="25"/>
    </row>
    <row r="206" spans="18:20" ht="15.5" x14ac:dyDescent="0.4">
      <c r="R206" s="17" t="s">
        <v>297</v>
      </c>
      <c r="S206" s="26" t="s">
        <v>193</v>
      </c>
      <c r="T206" s="27"/>
    </row>
    <row r="207" spans="18:20" ht="15.5" x14ac:dyDescent="0.4">
      <c r="R207" s="17" t="s">
        <v>298</v>
      </c>
      <c r="S207" s="26" t="s">
        <v>193</v>
      </c>
      <c r="T207" s="27"/>
    </row>
    <row r="208" spans="18:20" ht="15.5" x14ac:dyDescent="0.4">
      <c r="R208" s="17" t="s">
        <v>107</v>
      </c>
      <c r="S208" s="24">
        <v>16</v>
      </c>
      <c r="T208" s="25"/>
    </row>
    <row r="209" spans="18:20" ht="15.5" x14ac:dyDescent="0.4">
      <c r="R209" s="17" t="s">
        <v>299</v>
      </c>
      <c r="S209" s="24">
        <v>3</v>
      </c>
      <c r="T209" s="25"/>
    </row>
    <row r="210" spans="18:20" ht="15.5" x14ac:dyDescent="0.4">
      <c r="R210" s="17" t="s">
        <v>126</v>
      </c>
      <c r="S210" s="24">
        <v>8</v>
      </c>
      <c r="T210" s="25"/>
    </row>
    <row r="211" spans="18:20" ht="15.5" x14ac:dyDescent="0.4">
      <c r="R211" s="17" t="s">
        <v>81</v>
      </c>
      <c r="S211" s="24">
        <v>25</v>
      </c>
      <c r="T211" s="25"/>
    </row>
    <row r="212" spans="18:20" ht="15.5" x14ac:dyDescent="0.4">
      <c r="R212" s="17" t="s">
        <v>300</v>
      </c>
      <c r="S212" s="24">
        <v>6</v>
      </c>
      <c r="T212" s="25"/>
    </row>
    <row r="213" spans="18:20" ht="15.5" x14ac:dyDescent="0.4">
      <c r="R213" s="17" t="s">
        <v>301</v>
      </c>
      <c r="S213" s="24">
        <v>3</v>
      </c>
      <c r="T213" s="27"/>
    </row>
    <row r="214" spans="18:20" ht="15.5" x14ac:dyDescent="0.4">
      <c r="R214" s="17" t="s">
        <v>302</v>
      </c>
      <c r="S214" s="26" t="s">
        <v>193</v>
      </c>
      <c r="T214" s="27"/>
    </row>
    <row r="215" spans="18:20" ht="15.5" x14ac:dyDescent="0.4">
      <c r="R215" s="17" t="s">
        <v>169</v>
      </c>
      <c r="S215" s="24">
        <v>7</v>
      </c>
      <c r="T215" s="25"/>
    </row>
    <row r="216" spans="18:20" ht="15.5" x14ac:dyDescent="0.4">
      <c r="R216" s="17" t="s">
        <v>179</v>
      </c>
      <c r="S216" s="24">
        <v>9</v>
      </c>
      <c r="T216" s="25"/>
    </row>
    <row r="217" spans="18:20" ht="15.5" x14ac:dyDescent="0.4">
      <c r="R217" s="17" t="s">
        <v>303</v>
      </c>
      <c r="S217" s="26" t="s">
        <v>193</v>
      </c>
      <c r="T217" s="27"/>
    </row>
    <row r="218" spans="18:20" ht="15.5" x14ac:dyDescent="0.4">
      <c r="R218" s="17" t="s">
        <v>60</v>
      </c>
      <c r="S218" s="24">
        <v>39</v>
      </c>
      <c r="T218" s="25"/>
    </row>
    <row r="219" spans="18:20" ht="15.5" x14ac:dyDescent="0.4">
      <c r="R219" s="17" t="s">
        <v>304</v>
      </c>
      <c r="S219" s="26" t="s">
        <v>193</v>
      </c>
      <c r="T219" s="27"/>
    </row>
    <row r="220" spans="18:20" ht="15.5" x14ac:dyDescent="0.4">
      <c r="R220" s="17" t="s">
        <v>119</v>
      </c>
      <c r="S220" s="24">
        <v>8</v>
      </c>
      <c r="T220" s="25"/>
    </row>
    <row r="221" spans="18:20" ht="15.5" x14ac:dyDescent="0.4">
      <c r="R221" s="17" t="s">
        <v>305</v>
      </c>
      <c r="S221" s="26" t="s">
        <v>193</v>
      </c>
      <c r="T221" s="27"/>
    </row>
    <row r="222" spans="18:20" ht="15.5" x14ac:dyDescent="0.4">
      <c r="R222" s="17" t="s">
        <v>306</v>
      </c>
      <c r="S222" s="26" t="s">
        <v>193</v>
      </c>
      <c r="T222" s="27"/>
    </row>
    <row r="223" spans="18:20" ht="15.5" x14ac:dyDescent="0.4">
      <c r="R223" s="17" t="s">
        <v>307</v>
      </c>
      <c r="S223" s="26" t="s">
        <v>193</v>
      </c>
      <c r="T223" s="27"/>
    </row>
    <row r="224" spans="18:20" ht="15.5" x14ac:dyDescent="0.4">
      <c r="R224" s="17" t="s">
        <v>20</v>
      </c>
      <c r="S224" s="24">
        <v>87</v>
      </c>
      <c r="T224" s="25"/>
    </row>
    <row r="225" spans="18:20" ht="15.5" x14ac:dyDescent="0.4">
      <c r="R225" s="17" t="s">
        <v>21</v>
      </c>
      <c r="S225" s="24">
        <v>57</v>
      </c>
      <c r="T225" s="25"/>
    </row>
    <row r="226" spans="18:20" ht="15.5" x14ac:dyDescent="0.4">
      <c r="R226" s="17" t="s">
        <v>58</v>
      </c>
      <c r="S226" s="24">
        <v>23</v>
      </c>
      <c r="T226" s="25"/>
    </row>
    <row r="227" spans="18:20" ht="15.5" x14ac:dyDescent="0.4">
      <c r="R227" s="17" t="s">
        <v>308</v>
      </c>
      <c r="S227" s="24">
        <v>0</v>
      </c>
      <c r="T227" s="25"/>
    </row>
    <row r="228" spans="18:20" ht="15.5" x14ac:dyDescent="0.4">
      <c r="R228" s="17" t="s">
        <v>309</v>
      </c>
      <c r="S228" s="26" t="s">
        <v>193</v>
      </c>
      <c r="T228" s="27"/>
    </row>
    <row r="229" spans="18:20" ht="15.5" x14ac:dyDescent="0.4">
      <c r="R229" s="17" t="s">
        <v>310</v>
      </c>
      <c r="S229" s="26" t="s">
        <v>193</v>
      </c>
      <c r="T229" s="27"/>
    </row>
    <row r="230" spans="18:20" ht="15.5" x14ac:dyDescent="0.4">
      <c r="R230" s="17" t="s">
        <v>311</v>
      </c>
      <c r="S230" s="26" t="s">
        <v>193</v>
      </c>
      <c r="T230" s="27"/>
    </row>
    <row r="231" spans="18:20" ht="15.5" x14ac:dyDescent="0.4">
      <c r="R231" s="17" t="s">
        <v>312</v>
      </c>
      <c r="S231" s="26" t="s">
        <v>193</v>
      </c>
      <c r="T231" s="27"/>
    </row>
    <row r="232" spans="18:20" ht="15.5" x14ac:dyDescent="0.4">
      <c r="R232" s="17" t="s">
        <v>313</v>
      </c>
      <c r="S232" s="24">
        <v>6</v>
      </c>
      <c r="T232" s="25"/>
    </row>
    <row r="233" spans="18:20" ht="15.5" x14ac:dyDescent="0.4">
      <c r="R233" s="17" t="s">
        <v>159</v>
      </c>
      <c r="S233" s="24">
        <v>3</v>
      </c>
      <c r="T233" s="25"/>
    </row>
    <row r="234" spans="18:20" ht="15.5" x14ac:dyDescent="0.4">
      <c r="R234" s="17" t="s">
        <v>314</v>
      </c>
      <c r="S234" s="26" t="s">
        <v>193</v>
      </c>
      <c r="T234" s="27"/>
    </row>
    <row r="235" spans="18:20" ht="15.5" x14ac:dyDescent="0.4">
      <c r="R235" s="17" t="s">
        <v>315</v>
      </c>
      <c r="S235" s="26" t="s">
        <v>193</v>
      </c>
      <c r="T235" s="27"/>
    </row>
    <row r="236" spans="18:20" ht="15.5" x14ac:dyDescent="0.4">
      <c r="R236" s="17" t="s">
        <v>153</v>
      </c>
      <c r="S236" s="24">
        <v>21</v>
      </c>
      <c r="T236" s="25"/>
    </row>
    <row r="237" spans="18:20" ht="15.5" x14ac:dyDescent="0.4">
      <c r="R237" s="17" t="s">
        <v>316</v>
      </c>
      <c r="S237" s="26" t="s">
        <v>193</v>
      </c>
      <c r="T237" s="27"/>
    </row>
    <row r="238" spans="18:20" ht="15.5" x14ac:dyDescent="0.4">
      <c r="R238" s="17" t="s">
        <v>142</v>
      </c>
      <c r="S238" s="24">
        <v>17</v>
      </c>
      <c r="T238" s="25"/>
    </row>
    <row r="239" spans="18:20" ht="15.5" x14ac:dyDescent="0.4">
      <c r="R239" s="17" t="s">
        <v>162</v>
      </c>
      <c r="S239" s="24">
        <v>7</v>
      </c>
      <c r="T239" s="25"/>
    </row>
    <row r="240" spans="18:20" ht="15.5" x14ac:dyDescent="0.4">
      <c r="R240" s="17" t="s">
        <v>317</v>
      </c>
      <c r="S240" s="26" t="s">
        <v>193</v>
      </c>
      <c r="T240" s="27"/>
    </row>
    <row r="241" spans="18:20" ht="15.5" x14ac:dyDescent="0.4">
      <c r="R241" s="17" t="s">
        <v>17</v>
      </c>
      <c r="S241" s="24">
        <v>18</v>
      </c>
      <c r="T241" s="25"/>
    </row>
    <row r="242" spans="18:20" ht="15.5" x14ac:dyDescent="0.4">
      <c r="R242" s="17" t="s">
        <v>18</v>
      </c>
      <c r="S242" s="24">
        <v>33</v>
      </c>
      <c r="T242" s="25"/>
    </row>
    <row r="243" spans="18:20" ht="15.5" x14ac:dyDescent="0.4">
      <c r="R243" s="17" t="s">
        <v>19</v>
      </c>
      <c r="S243" s="24">
        <v>28</v>
      </c>
      <c r="T243" s="25"/>
    </row>
    <row r="244" spans="18:20" ht="15.5" x14ac:dyDescent="0.4">
      <c r="R244" s="17" t="s">
        <v>318</v>
      </c>
      <c r="S244" s="26" t="s">
        <v>193</v>
      </c>
      <c r="T244" s="27"/>
    </row>
    <row r="245" spans="18:20" ht="15.5" x14ac:dyDescent="0.4">
      <c r="R245" s="17" t="s">
        <v>158</v>
      </c>
      <c r="S245" s="24">
        <v>4</v>
      </c>
      <c r="T245" s="25"/>
    </row>
    <row r="246" spans="18:20" ht="15.5" x14ac:dyDescent="0.4">
      <c r="R246" s="17" t="s">
        <v>319</v>
      </c>
      <c r="S246" s="26" t="s">
        <v>193</v>
      </c>
      <c r="T246" s="27"/>
    </row>
    <row r="247" spans="18:20" ht="15.5" x14ac:dyDescent="0.4">
      <c r="R247" s="17" t="s">
        <v>320</v>
      </c>
      <c r="S247" s="26" t="s">
        <v>193</v>
      </c>
      <c r="T247" s="27"/>
    </row>
    <row r="248" spans="18:20" ht="15.5" x14ac:dyDescent="0.4">
      <c r="R248" s="17" t="s">
        <v>321</v>
      </c>
      <c r="S248" s="26" t="s">
        <v>193</v>
      </c>
      <c r="T248" s="27"/>
    </row>
    <row r="249" spans="18:20" ht="15.5" x14ac:dyDescent="0.4">
      <c r="R249" s="17" t="s">
        <v>322</v>
      </c>
      <c r="S249" s="26" t="s">
        <v>193</v>
      </c>
      <c r="T249" s="27"/>
    </row>
    <row r="250" spans="18:20" ht="15.5" x14ac:dyDescent="0.4">
      <c r="R250" s="17" t="s">
        <v>120</v>
      </c>
      <c r="S250" s="24">
        <v>6</v>
      </c>
      <c r="T250" s="25"/>
    </row>
    <row r="251" spans="18:20" ht="15.5" x14ac:dyDescent="0.4">
      <c r="R251" s="17" t="s">
        <v>323</v>
      </c>
      <c r="S251" s="26" t="s">
        <v>193</v>
      </c>
      <c r="T251" s="27"/>
    </row>
    <row r="252" spans="18:20" ht="15.5" x14ac:dyDescent="0.4">
      <c r="R252" s="17" t="s">
        <v>324</v>
      </c>
      <c r="S252" s="26" t="s">
        <v>193</v>
      </c>
      <c r="T252" s="27"/>
    </row>
    <row r="253" spans="18:20" ht="15.5" x14ac:dyDescent="0.4">
      <c r="R253" s="17" t="s">
        <v>325</v>
      </c>
      <c r="S253" s="26" t="s">
        <v>193</v>
      </c>
      <c r="T253" s="27"/>
    </row>
    <row r="254" spans="18:20" ht="15.5" x14ac:dyDescent="0.4">
      <c r="R254" s="17" t="s">
        <v>326</v>
      </c>
      <c r="S254" s="26" t="s">
        <v>193</v>
      </c>
      <c r="T254" s="27"/>
    </row>
    <row r="255" spans="18:20" ht="15.5" x14ac:dyDescent="0.4">
      <c r="R255" s="17" t="s">
        <v>327</v>
      </c>
      <c r="S255" s="24">
        <v>4</v>
      </c>
      <c r="T255" s="25"/>
    </row>
    <row r="256" spans="18:20" ht="15.5" x14ac:dyDescent="0.4">
      <c r="R256" s="17" t="s">
        <v>130</v>
      </c>
      <c r="S256" s="24">
        <v>10</v>
      </c>
      <c r="T256" s="25"/>
    </row>
    <row r="257" spans="18:20" ht="15.5" x14ac:dyDescent="0.4">
      <c r="R257" s="17" t="s">
        <v>328</v>
      </c>
      <c r="S257" s="26" t="s">
        <v>193</v>
      </c>
      <c r="T257" s="27"/>
    </row>
    <row r="258" spans="18:20" ht="15.5" x14ac:dyDescent="0.4">
      <c r="R258" s="17" t="s">
        <v>329</v>
      </c>
      <c r="S258" s="26" t="s">
        <v>193</v>
      </c>
      <c r="T258" s="27"/>
    </row>
    <row r="259" spans="18:20" ht="15.5" x14ac:dyDescent="0.4">
      <c r="R259" s="17" t="s">
        <v>330</v>
      </c>
      <c r="S259" s="26" t="s">
        <v>193</v>
      </c>
      <c r="T259" s="27"/>
    </row>
  </sheetData>
  <hyperlinks>
    <hyperlink ref="C3" r:id="rId1" xr:uid="{12D05F61-9EAE-48F9-B403-54E9146CD00C}"/>
    <hyperlink ref="K3" r:id="rId2" xr:uid="{EFD64725-E82A-4315-A3E0-515DA5ABB0E7}"/>
    <hyperlink ref="R3" r:id="rId3" xr:uid="{378AA289-0390-45F6-B278-6FDDB5559221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5FD87CFC42A447B50956C7B237BDDB" ma:contentTypeVersion="18" ma:contentTypeDescription="Create a new document." ma:contentTypeScope="" ma:versionID="7120f6f94b34de4bbb9a6999a65e1a55">
  <xsd:schema xmlns:xsd="http://www.w3.org/2001/XMLSchema" xmlns:xs="http://www.w3.org/2001/XMLSchema" xmlns:p="http://schemas.microsoft.com/office/2006/metadata/properties" xmlns:ns2="56a1502f-0ba7-4fc8-a42a-3641e4e5a217" xmlns:ns3="69f9fb66-79c5-44c9-9c84-a751069a5bd2" targetNamespace="http://schemas.microsoft.com/office/2006/metadata/properties" ma:root="true" ma:fieldsID="2f6bd8cf1d0896abc4f04ac815fd0131" ns2:_="" ns3:_="">
    <xsd:import namespace="56a1502f-0ba7-4fc8-a42a-3641e4e5a217"/>
    <xsd:import namespace="69f9fb66-79c5-44c9-9c84-a751069a5bd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a1502f-0ba7-4fc8-a42a-3641e4e5a21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8fdc771-ce9b-42a0-84e3-e789c75c3222}" ma:internalName="TaxCatchAll" ma:showField="CatchAllData" ma:web="56a1502f-0ba7-4fc8-a42a-3641e4e5a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9fb66-79c5-44c9-9c84-a751069a5bd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b4dc53a-5158-4362-9e74-76ddd6873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a1502f-0ba7-4fc8-a42a-3641e4e5a217" xsi:nil="true"/>
    <lcf76f155ced4ddcb4097134ff3c332f xmlns="69f9fb66-79c5-44c9-9c84-a751069a5bd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5CB7B83-219C-4B3C-8DF8-FA88624063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a1502f-0ba7-4fc8-a42a-3641e4e5a217"/>
    <ds:schemaRef ds:uri="69f9fb66-79c5-44c9-9c84-a751069a5b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09F29A-8BC6-4FD6-984A-9D9D95B72A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DDE4DE-5D62-447A-8384-6F9EA9D7FCAA}">
  <ds:schemaRefs>
    <ds:schemaRef ds:uri="http://schemas.microsoft.com/office/2006/metadata/properties"/>
    <ds:schemaRef ds:uri="http://schemas.microsoft.com/office/infopath/2007/PartnerControls"/>
    <ds:schemaRef ds:uri="56a1502f-0ba7-4fc8-a42a-3641e4e5a217"/>
    <ds:schemaRef ds:uri="69f9fb66-79c5-44c9-9c84-a751069a5bd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Mynd 1</vt:lpstr>
      <vt:lpstr>Mynd 2</vt:lpstr>
      <vt:lpstr>Hrá gögn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Lars Kristmannsson</dc:creator>
  <cp:lastModifiedBy>Ragnar Sigurður Kristjánsson</cp:lastModifiedBy>
  <dcterms:created xsi:type="dcterms:W3CDTF">2015-06-05T18:17:20Z</dcterms:created>
  <dcterms:modified xsi:type="dcterms:W3CDTF">2026-05-27T15:14:32Z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0x010100015FD87CFC42A447B50956C7B237BDDB</vt:lpwstr>
  </property>
  <property fmtid="{D5CDD505-2E9C-101B-9397-08002B2CF9AE}" pid="3" name="MediaServiceImageTags">
    <vt:lpwstr/>
  </property>
</Properties>
</file>